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rojects\Projects - live\DerwentWISE 2 - Delivery\Evaluation\"/>
    </mc:Choice>
  </mc:AlternateContent>
  <bookViews>
    <workbookView xWindow="0" yWindow="0" windowWidth="20400" windowHeight="8340"/>
  </bookViews>
  <sheets>
    <sheet name="DWISE Yr1-5 Outpu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8" i="1" l="1"/>
  <c r="D215" i="1"/>
  <c r="F211" i="1"/>
  <c r="I205" i="1"/>
  <c r="L205" i="1" s="1"/>
  <c r="I203" i="1"/>
  <c r="H223" i="1"/>
  <c r="G223" i="1"/>
  <c r="E223" i="1"/>
  <c r="D223" i="1"/>
  <c r="I201" i="1"/>
  <c r="I200" i="1"/>
  <c r="I199" i="1"/>
  <c r="I198" i="1"/>
  <c r="L198" i="1" s="1"/>
  <c r="L197" i="1"/>
  <c r="K197" i="1"/>
  <c r="I197" i="1"/>
  <c r="H215" i="1"/>
  <c r="G215" i="1"/>
  <c r="F215" i="1"/>
  <c r="E215" i="1"/>
  <c r="I195" i="1"/>
  <c r="I192" i="1"/>
  <c r="I191" i="1"/>
  <c r="I190" i="1"/>
  <c r="I189" i="1"/>
  <c r="L189" i="1" s="1"/>
  <c r="I188" i="1"/>
  <c r="L188" i="1" s="1"/>
  <c r="I183" i="1"/>
  <c r="I182" i="1"/>
  <c r="I181" i="1"/>
  <c r="L181" i="1" s="1"/>
  <c r="L180" i="1"/>
  <c r="K180" i="1"/>
  <c r="I180" i="1"/>
  <c r="I175" i="1"/>
  <c r="I174" i="1"/>
  <c r="I173" i="1"/>
  <c r="L173" i="1" s="1"/>
  <c r="L172" i="1"/>
  <c r="K172" i="1"/>
  <c r="I172" i="1"/>
  <c r="M168" i="1"/>
  <c r="L168" i="1"/>
  <c r="K168" i="1"/>
  <c r="J168" i="1"/>
  <c r="I168" i="1"/>
  <c r="I165" i="1"/>
  <c r="I164" i="1"/>
  <c r="I163" i="1"/>
  <c r="I162" i="1"/>
  <c r="L162" i="1" s="1"/>
  <c r="I161" i="1"/>
  <c r="L161" i="1" s="1"/>
  <c r="I157" i="1"/>
  <c r="I156" i="1"/>
  <c r="I155" i="1"/>
  <c r="I154" i="1"/>
  <c r="L154" i="1" s="1"/>
  <c r="I153" i="1"/>
  <c r="L153" i="1" s="1"/>
  <c r="I149" i="1"/>
  <c r="I148" i="1"/>
  <c r="I147" i="1"/>
  <c r="I146" i="1"/>
  <c r="L146" i="1" s="1"/>
  <c r="L145" i="1"/>
  <c r="K145" i="1"/>
  <c r="I145" i="1"/>
  <c r="I141" i="1"/>
  <c r="I140" i="1"/>
  <c r="I139" i="1"/>
  <c r="I138" i="1"/>
  <c r="L138" i="1" s="1"/>
  <c r="L137" i="1"/>
  <c r="K137" i="1"/>
  <c r="I137" i="1"/>
  <c r="M133" i="1"/>
  <c r="L133" i="1"/>
  <c r="K133" i="1"/>
  <c r="J133" i="1"/>
  <c r="I133" i="1"/>
  <c r="I130" i="1"/>
  <c r="I129" i="1"/>
  <c r="I128" i="1"/>
  <c r="I127" i="1"/>
  <c r="L127" i="1" s="1"/>
  <c r="I126" i="1"/>
  <c r="K126" i="1" s="1"/>
  <c r="I122" i="1"/>
  <c r="I121" i="1"/>
  <c r="I120" i="1"/>
  <c r="I119" i="1"/>
  <c r="L119" i="1" s="1"/>
  <c r="I118" i="1"/>
  <c r="L118" i="1" s="1"/>
  <c r="I114" i="1"/>
  <c r="I113" i="1"/>
  <c r="I112" i="1"/>
  <c r="I111" i="1"/>
  <c r="L111" i="1" s="1"/>
  <c r="I110" i="1"/>
  <c r="L110" i="1" s="1"/>
  <c r="I106" i="1"/>
  <c r="I105" i="1"/>
  <c r="I104" i="1"/>
  <c r="I103" i="1"/>
  <c r="L103" i="1" s="1"/>
  <c r="L102" i="1"/>
  <c r="K102" i="1"/>
  <c r="I102" i="1"/>
  <c r="I98" i="1"/>
  <c r="I97" i="1"/>
  <c r="I96" i="1"/>
  <c r="I95" i="1"/>
  <c r="I94" i="1"/>
  <c r="L94" i="1" s="1"/>
  <c r="I93" i="1"/>
  <c r="I91" i="1"/>
  <c r="I89" i="1"/>
  <c r="I88" i="1"/>
  <c r="K88" i="1" s="1"/>
  <c r="I84" i="1"/>
  <c r="L84" i="1" s="1"/>
  <c r="I82" i="1"/>
  <c r="I81" i="1"/>
  <c r="I79" i="1"/>
  <c r="I78" i="1"/>
  <c r="K78" i="1" s="1"/>
  <c r="G218" i="1"/>
  <c r="I76" i="1"/>
  <c r="I75" i="1"/>
  <c r="I73" i="1"/>
  <c r="K73" i="1" s="1"/>
  <c r="K71" i="1"/>
  <c r="I71" i="1"/>
  <c r="M69" i="1"/>
  <c r="L69" i="1"/>
  <c r="K69" i="1"/>
  <c r="J69" i="1"/>
  <c r="I69" i="1"/>
  <c r="I61" i="1"/>
  <c r="I57" i="1"/>
  <c r="I56" i="1"/>
  <c r="K56" i="1" s="1"/>
  <c r="I55" i="1"/>
  <c r="I52" i="1"/>
  <c r="I51" i="1"/>
  <c r="I50" i="1"/>
  <c r="I49" i="1"/>
  <c r="I48" i="1"/>
  <c r="K48" i="1" s="1"/>
  <c r="I47" i="1"/>
  <c r="K47" i="1" s="1"/>
  <c r="G222" i="1"/>
  <c r="I44" i="1"/>
  <c r="L44" i="1" s="1"/>
  <c r="I43" i="1"/>
  <c r="I41" i="1"/>
  <c r="I39" i="1"/>
  <c r="I36" i="1"/>
  <c r="L36" i="1" s="1"/>
  <c r="I35" i="1"/>
  <c r="I33" i="1"/>
  <c r="I28" i="1"/>
  <c r="L28" i="1" s="1"/>
  <c r="E221" i="1"/>
  <c r="I25" i="1"/>
  <c r="G220" i="1"/>
  <c r="F220" i="1"/>
  <c r="E220" i="1"/>
  <c r="K21" i="1"/>
  <c r="I21" i="1"/>
  <c r="H211" i="1"/>
  <c r="G211" i="1"/>
  <c r="E211" i="1"/>
  <c r="D211" i="1"/>
  <c r="I17" i="1"/>
  <c r="I16" i="1"/>
  <c r="I14" i="1"/>
  <c r="L14" i="1" s="1"/>
  <c r="H214" i="1"/>
  <c r="H216" i="1" s="1"/>
  <c r="I11" i="1"/>
  <c r="F210" i="1"/>
  <c r="E210" i="1"/>
  <c r="I9" i="1"/>
  <c r="I8" i="1"/>
  <c r="I7" i="1"/>
  <c r="G209" i="1"/>
  <c r="K118" i="1" l="1"/>
  <c r="L126" i="1"/>
  <c r="K161" i="1"/>
  <c r="K188" i="1"/>
  <c r="K205" i="1"/>
  <c r="K110" i="1"/>
  <c r="J110" i="1" s="1"/>
  <c r="K153" i="1"/>
  <c r="L43" i="1"/>
  <c r="K43" i="1"/>
  <c r="J43" i="1"/>
  <c r="L33" i="1"/>
  <c r="K33" i="1"/>
  <c r="J33" i="1" s="1"/>
  <c r="K9" i="1"/>
  <c r="J9" i="1" s="1"/>
  <c r="L9" i="1"/>
  <c r="K8" i="1"/>
  <c r="J8" i="1" s="1"/>
  <c r="L8" i="1"/>
  <c r="L17" i="1"/>
  <c r="K17" i="1"/>
  <c r="J17" i="1" s="1"/>
  <c r="L35" i="1"/>
  <c r="K35" i="1"/>
  <c r="J35" i="1"/>
  <c r="J47" i="1"/>
  <c r="L47" i="1"/>
  <c r="L51" i="1"/>
  <c r="K51" i="1"/>
  <c r="J51" i="1" s="1"/>
  <c r="K82" i="1"/>
  <c r="J82" i="1" s="1"/>
  <c r="L82" i="1"/>
  <c r="I22" i="1"/>
  <c r="J49" i="1"/>
  <c r="L49" i="1"/>
  <c r="K49" i="1"/>
  <c r="D220" i="1"/>
  <c r="I62" i="1"/>
  <c r="K89" i="1"/>
  <c r="J89" i="1" s="1"/>
  <c r="L89" i="1"/>
  <c r="I15" i="1"/>
  <c r="I27" i="1"/>
  <c r="I29" i="1"/>
  <c r="I32" i="1"/>
  <c r="I42" i="1"/>
  <c r="I58" i="1"/>
  <c r="I19" i="1"/>
  <c r="L21" i="1"/>
  <c r="J21" i="1"/>
  <c r="I24" i="1"/>
  <c r="L55" i="1"/>
  <c r="J79" i="1"/>
  <c r="K79" i="1"/>
  <c r="L79" i="1"/>
  <c r="I6" i="1"/>
  <c r="I20" i="1"/>
  <c r="L41" i="1"/>
  <c r="K41" i="1"/>
  <c r="J41" i="1" s="1"/>
  <c r="L57" i="1"/>
  <c r="K57" i="1"/>
  <c r="J57" i="1" s="1"/>
  <c r="I74" i="1"/>
  <c r="L98" i="1"/>
  <c r="K98" i="1"/>
  <c r="J98" i="1"/>
  <c r="L112" i="1"/>
  <c r="K112" i="1"/>
  <c r="J112" i="1" s="1"/>
  <c r="L121" i="1"/>
  <c r="K121" i="1"/>
  <c r="J121" i="1" s="1"/>
  <c r="L165" i="1"/>
  <c r="K165" i="1"/>
  <c r="J165" i="1"/>
  <c r="L182" i="1"/>
  <c r="K182" i="1"/>
  <c r="J182" i="1" s="1"/>
  <c r="L191" i="1"/>
  <c r="K191" i="1"/>
  <c r="J191" i="1" s="1"/>
  <c r="K28" i="1"/>
  <c r="J28" i="1"/>
  <c r="L39" i="1"/>
  <c r="K52" i="1"/>
  <c r="J52" i="1" s="1"/>
  <c r="I31" i="1"/>
  <c r="L50" i="1"/>
  <c r="K50" i="1"/>
  <c r="J50" i="1" s="1"/>
  <c r="L52" i="1"/>
  <c r="L81" i="1"/>
  <c r="K81" i="1"/>
  <c r="J81" i="1" s="1"/>
  <c r="K14" i="1"/>
  <c r="J14" i="1" s="1"/>
  <c r="K36" i="1"/>
  <c r="J36" i="1" s="1"/>
  <c r="K76" i="1"/>
  <c r="J76" i="1" s="1"/>
  <c r="L76" i="1"/>
  <c r="L7" i="1"/>
  <c r="K7" i="1"/>
  <c r="J7" i="1" s="1"/>
  <c r="L11" i="1"/>
  <c r="J11" i="1"/>
  <c r="K11" i="1"/>
  <c r="I13" i="1"/>
  <c r="K16" i="1"/>
  <c r="J16" i="1" s="1"/>
  <c r="L16" i="1"/>
  <c r="L25" i="1"/>
  <c r="K25" i="1"/>
  <c r="J25" i="1" s="1"/>
  <c r="D214" i="1"/>
  <c r="I12" i="1"/>
  <c r="I30" i="1"/>
  <c r="K39" i="1"/>
  <c r="J39" i="1" s="1"/>
  <c r="K44" i="1"/>
  <c r="J44" i="1" s="1"/>
  <c r="K55" i="1"/>
  <c r="J55" i="1" s="1"/>
  <c r="L75" i="1"/>
  <c r="K75" i="1"/>
  <c r="J75" i="1" s="1"/>
  <c r="L93" i="1"/>
  <c r="K93" i="1"/>
  <c r="J93" i="1" s="1"/>
  <c r="L130" i="1"/>
  <c r="K130" i="1"/>
  <c r="J130" i="1" s="1"/>
  <c r="L156" i="1"/>
  <c r="K156" i="1"/>
  <c r="J156" i="1"/>
  <c r="H220" i="1"/>
  <c r="I66" i="1"/>
  <c r="L71" i="1"/>
  <c r="J71" i="1"/>
  <c r="D218" i="1"/>
  <c r="K84" i="1"/>
  <c r="J84" i="1"/>
  <c r="L104" i="1"/>
  <c r="K104" i="1"/>
  <c r="J104" i="1" s="1"/>
  <c r="L113" i="1"/>
  <c r="K113" i="1"/>
  <c r="J113" i="1" s="1"/>
  <c r="L157" i="1"/>
  <c r="K157" i="1"/>
  <c r="J157" i="1" s="1"/>
  <c r="L174" i="1"/>
  <c r="K174" i="1"/>
  <c r="J174" i="1"/>
  <c r="L183" i="1"/>
  <c r="K183" i="1"/>
  <c r="J183" i="1" s="1"/>
  <c r="I23" i="1"/>
  <c r="I37" i="1"/>
  <c r="E222" i="1"/>
  <c r="I45" i="1"/>
  <c r="J48" i="1"/>
  <c r="I53" i="1"/>
  <c r="J56" i="1"/>
  <c r="I60" i="1"/>
  <c r="I63" i="1"/>
  <c r="J73" i="1"/>
  <c r="L73" i="1"/>
  <c r="L114" i="1"/>
  <c r="K114" i="1"/>
  <c r="J114" i="1"/>
  <c r="L128" i="1"/>
  <c r="K128" i="1"/>
  <c r="J128" i="1" s="1"/>
  <c r="L140" i="1"/>
  <c r="K140" i="1"/>
  <c r="J140" i="1" s="1"/>
  <c r="L199" i="1"/>
  <c r="K199" i="1"/>
  <c r="J199" i="1" s="1"/>
  <c r="L95" i="1"/>
  <c r="K95" i="1"/>
  <c r="J95" i="1" s="1"/>
  <c r="L147" i="1"/>
  <c r="K147" i="1"/>
  <c r="J147" i="1" s="1"/>
  <c r="H209" i="1"/>
  <c r="H212" i="1" s="1"/>
  <c r="D210" i="1"/>
  <c r="I10" i="1"/>
  <c r="I18" i="1"/>
  <c r="I211" i="1"/>
  <c r="I26" i="1"/>
  <c r="D221" i="1"/>
  <c r="I34" i="1"/>
  <c r="L48" i="1"/>
  <c r="L56" i="1"/>
  <c r="I65" i="1"/>
  <c r="I83" i="1"/>
  <c r="I87" i="1"/>
  <c r="I92" i="1"/>
  <c r="L97" i="1"/>
  <c r="K97" i="1"/>
  <c r="J97" i="1"/>
  <c r="L141" i="1"/>
  <c r="K141" i="1"/>
  <c r="J141" i="1"/>
  <c r="L155" i="1"/>
  <c r="K155" i="1"/>
  <c r="J155" i="1" s="1"/>
  <c r="L164" i="1"/>
  <c r="K164" i="1"/>
  <c r="J164" i="1" s="1"/>
  <c r="H222" i="1"/>
  <c r="F214" i="1"/>
  <c r="F216" i="1" s="1"/>
  <c r="G221" i="1"/>
  <c r="L61" i="1"/>
  <c r="K61" i="1"/>
  <c r="J61" i="1" s="1"/>
  <c r="I72" i="1"/>
  <c r="I77" i="1"/>
  <c r="L78" i="1"/>
  <c r="L88" i="1"/>
  <c r="L91" i="1"/>
  <c r="K91" i="1"/>
  <c r="J91" i="1" s="1"/>
  <c r="L96" i="1"/>
  <c r="K96" i="1"/>
  <c r="J96" i="1" s="1"/>
  <c r="L105" i="1"/>
  <c r="K105" i="1"/>
  <c r="J105" i="1"/>
  <c r="L149" i="1"/>
  <c r="K149" i="1"/>
  <c r="J149" i="1" s="1"/>
  <c r="L163" i="1"/>
  <c r="K163" i="1"/>
  <c r="J163" i="1" s="1"/>
  <c r="L175" i="1"/>
  <c r="K175" i="1"/>
  <c r="J175" i="1" s="1"/>
  <c r="D209" i="1"/>
  <c r="F221" i="1"/>
  <c r="I40" i="1"/>
  <c r="I68" i="1"/>
  <c r="J78" i="1"/>
  <c r="J88" i="1"/>
  <c r="L122" i="1"/>
  <c r="K122" i="1"/>
  <c r="J122" i="1" s="1"/>
  <c r="L139" i="1"/>
  <c r="K139" i="1"/>
  <c r="J139" i="1" s="1"/>
  <c r="L148" i="1"/>
  <c r="K148" i="1"/>
  <c r="J148" i="1" s="1"/>
  <c r="F209" i="1"/>
  <c r="F212" i="1" s="1"/>
  <c r="H210" i="1"/>
  <c r="I38" i="1"/>
  <c r="I46" i="1"/>
  <c r="I54" i="1"/>
  <c r="I64" i="1"/>
  <c r="I67" i="1"/>
  <c r="I80" i="1"/>
  <c r="I85" i="1"/>
  <c r="L106" i="1"/>
  <c r="K106" i="1"/>
  <c r="J106" i="1"/>
  <c r="L120" i="1"/>
  <c r="K120" i="1"/>
  <c r="J120" i="1"/>
  <c r="L129" i="1"/>
  <c r="K129" i="1"/>
  <c r="J129" i="1" s="1"/>
  <c r="L190" i="1"/>
  <c r="K190" i="1"/>
  <c r="J190" i="1" s="1"/>
  <c r="L200" i="1"/>
  <c r="K200" i="1"/>
  <c r="J200" i="1" s="1"/>
  <c r="E209" i="1"/>
  <c r="E212" i="1" s="1"/>
  <c r="G214" i="1"/>
  <c r="G216" i="1" s="1"/>
  <c r="H221" i="1"/>
  <c r="F222" i="1"/>
  <c r="I90" i="1"/>
  <c r="I99" i="1"/>
  <c r="I101" i="1"/>
  <c r="I107" i="1"/>
  <c r="I109" i="1"/>
  <c r="I115" i="1"/>
  <c r="I117" i="1"/>
  <c r="I123" i="1"/>
  <c r="I125" i="1"/>
  <c r="I131" i="1"/>
  <c r="I134" i="1"/>
  <c r="I136" i="1"/>
  <c r="I142" i="1"/>
  <c r="I144" i="1"/>
  <c r="I150" i="1"/>
  <c r="I152" i="1"/>
  <c r="I158" i="1"/>
  <c r="I160" i="1"/>
  <c r="I166" i="1"/>
  <c r="I169" i="1"/>
  <c r="I171" i="1"/>
  <c r="I177" i="1"/>
  <c r="I179" i="1"/>
  <c r="I185" i="1"/>
  <c r="I187" i="1"/>
  <c r="I194" i="1"/>
  <c r="I196" i="1"/>
  <c r="F223" i="1"/>
  <c r="I202" i="1"/>
  <c r="I204" i="1"/>
  <c r="K94" i="1"/>
  <c r="J94" i="1" s="1"/>
  <c r="J103" i="1"/>
  <c r="J162" i="1"/>
  <c r="J173" i="1"/>
  <c r="J181" i="1"/>
  <c r="I59" i="1"/>
  <c r="E218" i="1"/>
  <c r="K103" i="1"/>
  <c r="K111" i="1"/>
  <c r="J111" i="1" s="1"/>
  <c r="K119" i="1"/>
  <c r="J119" i="1" s="1"/>
  <c r="K127" i="1"/>
  <c r="J127" i="1" s="1"/>
  <c r="K138" i="1"/>
  <c r="J138" i="1" s="1"/>
  <c r="K146" i="1"/>
  <c r="J146" i="1" s="1"/>
  <c r="K154" i="1"/>
  <c r="J154" i="1" s="1"/>
  <c r="K162" i="1"/>
  <c r="K173" i="1"/>
  <c r="K181" i="1"/>
  <c r="K189" i="1"/>
  <c r="J189" i="1" s="1"/>
  <c r="K198" i="1"/>
  <c r="J198" i="1" s="1"/>
  <c r="I215" i="1"/>
  <c r="F218" i="1"/>
  <c r="I100" i="1"/>
  <c r="I108" i="1"/>
  <c r="I116" i="1"/>
  <c r="I124" i="1"/>
  <c r="I132" i="1"/>
  <c r="I135" i="1"/>
  <c r="I143" i="1"/>
  <c r="I151" i="1"/>
  <c r="I159" i="1"/>
  <c r="I167" i="1"/>
  <c r="I170" i="1"/>
  <c r="I176" i="1"/>
  <c r="I178" i="1"/>
  <c r="I184" i="1"/>
  <c r="I186" i="1"/>
  <c r="L192" i="1"/>
  <c r="K192" i="1"/>
  <c r="J192" i="1" s="1"/>
  <c r="L195" i="1"/>
  <c r="K195" i="1"/>
  <c r="J195" i="1"/>
  <c r="L201" i="1"/>
  <c r="K201" i="1"/>
  <c r="J201" i="1"/>
  <c r="L203" i="1"/>
  <c r="K203" i="1"/>
  <c r="J203" i="1" s="1"/>
  <c r="G210" i="1"/>
  <c r="G212" i="1" s="1"/>
  <c r="E214" i="1"/>
  <c r="E216" i="1" s="1"/>
  <c r="D222" i="1"/>
  <c r="I70" i="1"/>
  <c r="I86" i="1"/>
  <c r="J102" i="1"/>
  <c r="J118" i="1"/>
  <c r="J126" i="1"/>
  <c r="J137" i="1"/>
  <c r="J145" i="1"/>
  <c r="J153" i="1"/>
  <c r="J161" i="1"/>
  <c r="J172" i="1"/>
  <c r="J180" i="1"/>
  <c r="J188" i="1"/>
  <c r="J197" i="1"/>
  <c r="I223" i="1"/>
  <c r="J205" i="1"/>
  <c r="I220" i="1" l="1"/>
  <c r="L178" i="1"/>
  <c r="K178" i="1"/>
  <c r="J178" i="1" s="1"/>
  <c r="K152" i="1"/>
  <c r="J152" i="1"/>
  <c r="L152" i="1"/>
  <c r="K46" i="1"/>
  <c r="J46" i="1" s="1"/>
  <c r="L46" i="1"/>
  <c r="K72" i="1"/>
  <c r="J72" i="1" s="1"/>
  <c r="L72" i="1"/>
  <c r="L53" i="1"/>
  <c r="K53" i="1"/>
  <c r="J53" i="1" s="1"/>
  <c r="K32" i="1"/>
  <c r="J32" i="1" s="1"/>
  <c r="L32" i="1"/>
  <c r="L176" i="1"/>
  <c r="K176" i="1"/>
  <c r="J176" i="1" s="1"/>
  <c r="L124" i="1"/>
  <c r="K124" i="1"/>
  <c r="J124" i="1" s="1"/>
  <c r="K179" i="1"/>
  <c r="J179" i="1"/>
  <c r="L179" i="1"/>
  <c r="L150" i="1"/>
  <c r="K150" i="1"/>
  <c r="J150" i="1" s="1"/>
  <c r="K117" i="1"/>
  <c r="J117" i="1" s="1"/>
  <c r="L117" i="1"/>
  <c r="K38" i="1"/>
  <c r="L38" i="1"/>
  <c r="J38" i="1"/>
  <c r="I219" i="1"/>
  <c r="L34" i="1"/>
  <c r="K34" i="1"/>
  <c r="J34" i="1" s="1"/>
  <c r="L29" i="1"/>
  <c r="K29" i="1"/>
  <c r="J29" i="1" s="1"/>
  <c r="L170" i="1"/>
  <c r="K170" i="1"/>
  <c r="J170" i="1" s="1"/>
  <c r="L116" i="1"/>
  <c r="K116" i="1"/>
  <c r="J116" i="1" s="1"/>
  <c r="K204" i="1"/>
  <c r="J204" i="1" s="1"/>
  <c r="L204" i="1"/>
  <c r="L177" i="1"/>
  <c r="K177" i="1"/>
  <c r="J177" i="1"/>
  <c r="K144" i="1"/>
  <c r="J144" i="1" s="1"/>
  <c r="L144" i="1"/>
  <c r="L115" i="1"/>
  <c r="K115" i="1"/>
  <c r="J115" i="1" s="1"/>
  <c r="I221" i="1"/>
  <c r="L45" i="1"/>
  <c r="K45" i="1"/>
  <c r="J45" i="1" s="1"/>
  <c r="L66" i="1"/>
  <c r="K66" i="1"/>
  <c r="J66" i="1" s="1"/>
  <c r="K24" i="1"/>
  <c r="J24" i="1" s="1"/>
  <c r="L24" i="1"/>
  <c r="L27" i="1"/>
  <c r="K27" i="1"/>
  <c r="J27" i="1"/>
  <c r="L159" i="1"/>
  <c r="K159" i="1"/>
  <c r="J159" i="1"/>
  <c r="L100" i="1"/>
  <c r="K100" i="1"/>
  <c r="J100" i="1"/>
  <c r="L169" i="1"/>
  <c r="K169" i="1"/>
  <c r="J169" i="1" s="1"/>
  <c r="K136" i="1"/>
  <c r="J136" i="1" s="1"/>
  <c r="L136" i="1"/>
  <c r="L107" i="1"/>
  <c r="K107" i="1"/>
  <c r="J107" i="1" s="1"/>
  <c r="L80" i="1"/>
  <c r="K80" i="1"/>
  <c r="J80" i="1"/>
  <c r="L87" i="1"/>
  <c r="K87" i="1"/>
  <c r="J87" i="1" s="1"/>
  <c r="L37" i="1"/>
  <c r="K37" i="1"/>
  <c r="J37" i="1" s="1"/>
  <c r="K74" i="1"/>
  <c r="L74" i="1"/>
  <c r="J74" i="1"/>
  <c r="K6" i="1"/>
  <c r="J6" i="1"/>
  <c r="L6" i="1"/>
  <c r="K22" i="1"/>
  <c r="J22" i="1" s="1"/>
  <c r="L22" i="1"/>
  <c r="K40" i="1"/>
  <c r="J40" i="1" s="1"/>
  <c r="L40" i="1"/>
  <c r="K171" i="1"/>
  <c r="J171" i="1"/>
  <c r="L171" i="1"/>
  <c r="K109" i="1"/>
  <c r="J109" i="1" s="1"/>
  <c r="L109" i="1"/>
  <c r="L26" i="1"/>
  <c r="K26" i="1"/>
  <c r="J26" i="1"/>
  <c r="K20" i="1"/>
  <c r="J20" i="1" s="1"/>
  <c r="L20" i="1"/>
  <c r="L15" i="1"/>
  <c r="K15" i="1"/>
  <c r="J15" i="1" s="1"/>
  <c r="K196" i="1"/>
  <c r="J196" i="1" s="1"/>
  <c r="L196" i="1"/>
  <c r="L83" i="1"/>
  <c r="K83" i="1"/>
  <c r="J83" i="1" s="1"/>
  <c r="L63" i="1"/>
  <c r="J63" i="1"/>
  <c r="K63" i="1"/>
  <c r="L23" i="1"/>
  <c r="K23" i="1"/>
  <c r="J23" i="1" s="1"/>
  <c r="K30" i="1"/>
  <c r="J30" i="1" s="1"/>
  <c r="L30" i="1"/>
  <c r="L19" i="1"/>
  <c r="K19" i="1"/>
  <c r="J19" i="1" s="1"/>
  <c r="L132" i="1"/>
  <c r="K132" i="1"/>
  <c r="J132" i="1"/>
  <c r="L123" i="1"/>
  <c r="K123" i="1"/>
  <c r="J123" i="1" s="1"/>
  <c r="L108" i="1"/>
  <c r="K108" i="1"/>
  <c r="J108" i="1" s="1"/>
  <c r="L202" i="1"/>
  <c r="K202" i="1"/>
  <c r="J202" i="1" s="1"/>
  <c r="K85" i="1"/>
  <c r="J85" i="1" s="1"/>
  <c r="L85" i="1"/>
  <c r="I209" i="1"/>
  <c r="D212" i="1"/>
  <c r="I212" i="1" s="1"/>
  <c r="K86" i="1"/>
  <c r="J86" i="1" s="1"/>
  <c r="L86" i="1"/>
  <c r="L59" i="1"/>
  <c r="K59" i="1"/>
  <c r="J59" i="1" s="1"/>
  <c r="L166" i="1"/>
  <c r="K166" i="1"/>
  <c r="J166" i="1" s="1"/>
  <c r="K101" i="1"/>
  <c r="J101" i="1" s="1"/>
  <c r="L101" i="1"/>
  <c r="L67" i="1"/>
  <c r="K67" i="1"/>
  <c r="J67" i="1" s="1"/>
  <c r="L18" i="1"/>
  <c r="K18" i="1"/>
  <c r="J18" i="1" s="1"/>
  <c r="K70" i="1"/>
  <c r="J70" i="1" s="1"/>
  <c r="L70" i="1"/>
  <c r="L186" i="1"/>
  <c r="K186" i="1"/>
  <c r="J186" i="1"/>
  <c r="L143" i="1"/>
  <c r="K143" i="1"/>
  <c r="J143" i="1" s="1"/>
  <c r="L194" i="1"/>
  <c r="K194" i="1"/>
  <c r="J194" i="1" s="1"/>
  <c r="K160" i="1"/>
  <c r="J160" i="1"/>
  <c r="L160" i="1"/>
  <c r="L131" i="1"/>
  <c r="K131" i="1"/>
  <c r="J131" i="1" s="1"/>
  <c r="L99" i="1"/>
  <c r="K99" i="1"/>
  <c r="J99" i="1" s="1"/>
  <c r="L64" i="1"/>
  <c r="K64" i="1"/>
  <c r="J64" i="1"/>
  <c r="K65" i="1"/>
  <c r="J65" i="1" s="1"/>
  <c r="L65" i="1"/>
  <c r="L10" i="1"/>
  <c r="K10" i="1"/>
  <c r="J10" i="1"/>
  <c r="L60" i="1"/>
  <c r="K60" i="1"/>
  <c r="J60" i="1" s="1"/>
  <c r="K12" i="1"/>
  <c r="J12" i="1"/>
  <c r="L12" i="1"/>
  <c r="L13" i="1"/>
  <c r="K13" i="1"/>
  <c r="J13" i="1" s="1"/>
  <c r="L58" i="1"/>
  <c r="K58" i="1"/>
  <c r="J58" i="1" s="1"/>
  <c r="L185" i="1"/>
  <c r="K185" i="1"/>
  <c r="J185" i="1" s="1"/>
  <c r="L167" i="1"/>
  <c r="K167" i="1"/>
  <c r="J167" i="1"/>
  <c r="L142" i="1"/>
  <c r="K142" i="1"/>
  <c r="J142" i="1" s="1"/>
  <c r="K92" i="1"/>
  <c r="J92" i="1" s="1"/>
  <c r="L92" i="1"/>
  <c r="L31" i="1"/>
  <c r="K31" i="1"/>
  <c r="J31" i="1" s="1"/>
  <c r="L151" i="1"/>
  <c r="K151" i="1"/>
  <c r="J151" i="1" s="1"/>
  <c r="L134" i="1"/>
  <c r="K134" i="1"/>
  <c r="J134" i="1" s="1"/>
  <c r="I222" i="1"/>
  <c r="L184" i="1"/>
  <c r="K184" i="1"/>
  <c r="J184" i="1"/>
  <c r="L135" i="1"/>
  <c r="K135" i="1"/>
  <c r="J135" i="1" s="1"/>
  <c r="K187" i="1"/>
  <c r="J187" i="1" s="1"/>
  <c r="L187" i="1"/>
  <c r="L158" i="1"/>
  <c r="K158" i="1"/>
  <c r="J158" i="1" s="1"/>
  <c r="K125" i="1"/>
  <c r="J125" i="1"/>
  <c r="L125" i="1"/>
  <c r="K90" i="1"/>
  <c r="J90" i="1" s="1"/>
  <c r="L90" i="1"/>
  <c r="K54" i="1"/>
  <c r="J54" i="1" s="1"/>
  <c r="L54" i="1"/>
  <c r="K68" i="1"/>
  <c r="J68" i="1" s="1"/>
  <c r="L68" i="1"/>
  <c r="K77" i="1"/>
  <c r="J77" i="1" s="1"/>
  <c r="L77" i="1"/>
  <c r="I210" i="1"/>
  <c r="I218" i="1"/>
  <c r="I214" i="1"/>
  <c r="D216" i="1"/>
  <c r="I216" i="1" s="1"/>
  <c r="L42" i="1"/>
  <c r="K42" i="1"/>
  <c r="J42" i="1" s="1"/>
  <c r="K62" i="1"/>
  <c r="J62" i="1" s="1"/>
  <c r="L62" i="1"/>
</calcChain>
</file>

<file path=xl/comments1.xml><?xml version="1.0" encoding="utf-8"?>
<comments xmlns="http://schemas.openxmlformats.org/spreadsheetml/2006/main">
  <authors>
    <author>Tania Pells</author>
  </authors>
  <commentList>
    <comment ref="I107" authorId="0" shapeId="0">
      <text>
        <r>
          <rPr>
            <b/>
            <sz val="8"/>
            <color rgb="FF000000"/>
            <rFont val="Tahoma"/>
            <family val="2"/>
          </rPr>
          <t>Tania Pells: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7 films </t>
        </r>
        <r>
          <rPr>
            <sz val="8"/>
            <color rgb="FF000000"/>
            <rFont val="Tahoma"/>
            <family val="2"/>
          </rPr>
          <t xml:space="preserve">
John smedleys (B13)
Duffiled Castle (B13)
Wildlife Rangers (D3)
Markeaton school (C2)
Umbrella 
Enthusiam for YP (B9)
Musical Composition (C12)
1 X Photgraphic exhibition 
Long Row school
28.03.19</t>
        </r>
      </text>
    </comment>
    <comment ref="C141" authorId="0" shapeId="0">
      <text>
        <r>
          <rPr>
            <b/>
            <sz val="9"/>
            <color rgb="FF000000"/>
            <rFont val="Tahoma"/>
            <family val="2"/>
          </rPr>
          <t>Tania Pells:</t>
        </r>
        <r>
          <rPr>
            <sz val="9"/>
            <color rgb="FF000000"/>
            <rFont val="Tahoma"/>
            <family val="2"/>
          </rPr>
          <t xml:space="preserve">
1,300 at promotional events
5,040 at delivery sessions
03.07.17</t>
        </r>
      </text>
    </comment>
    <comment ref="C204" authorId="0" shapeId="0">
      <text>
        <r>
          <rPr>
            <b/>
            <sz val="9"/>
            <color rgb="FF000000"/>
            <rFont val="Tahoma"/>
            <family val="2"/>
          </rPr>
          <t>Tania Pells:</t>
        </r>
        <r>
          <rPr>
            <sz val="9"/>
            <color rgb="FF000000"/>
            <rFont val="Tahoma"/>
            <family val="2"/>
          </rPr>
          <t xml:space="preserve">
not including project specific events 
03.07.17</t>
        </r>
      </text>
    </comment>
    <comment ref="C205" authorId="0" shapeId="0">
      <text>
        <r>
          <rPr>
            <b/>
            <sz val="9"/>
            <color rgb="FF000000"/>
            <rFont val="Tahoma"/>
            <family val="2"/>
          </rPr>
          <t>Tania Pells:</t>
        </r>
        <r>
          <rPr>
            <sz val="9"/>
            <color rgb="FF000000"/>
            <rFont val="Tahoma"/>
            <family val="2"/>
          </rPr>
          <t xml:space="preserve">
not including project specific events 
03.07.17</t>
        </r>
      </text>
    </comment>
  </commentList>
</comments>
</file>

<file path=xl/sharedStrings.xml><?xml version="1.0" encoding="utf-8"?>
<sst xmlns="http://schemas.openxmlformats.org/spreadsheetml/2006/main" count="375" uniqueCount="313">
  <si>
    <t>Yr1-Yr5 Output Summary - Progress towards total 5yr outputs</t>
  </si>
  <si>
    <t>Exceeded/achieved</t>
  </si>
  <si>
    <t>Delivery level achieved:</t>
  </si>
  <si>
    <t>On target</t>
  </si>
  <si>
    <t>Will not achieve</t>
  </si>
  <si>
    <t>Risk</t>
  </si>
  <si>
    <t>Project</t>
  </si>
  <si>
    <t>5 Year Target</t>
  </si>
  <si>
    <t xml:space="preserve">Programme A: Conserving and Restoring </t>
  </si>
  <si>
    <t>Yr1</t>
  </si>
  <si>
    <t>Yr2</t>
  </si>
  <si>
    <t xml:space="preserve">Yr3 </t>
  </si>
  <si>
    <t>Yr4</t>
  </si>
  <si>
    <t>Yr5</t>
  </si>
  <si>
    <t>Total</t>
  </si>
  <si>
    <t>Remaining</t>
  </si>
  <si>
    <t>Exceeded by</t>
  </si>
  <si>
    <t>% achieved</t>
  </si>
  <si>
    <t>Comments on delivery</t>
  </si>
  <si>
    <t>A1.171</t>
  </si>
  <si>
    <t>A2.172</t>
  </si>
  <si>
    <t>A3.173</t>
  </si>
  <si>
    <t>Site area only 2ha so original target not correct</t>
  </si>
  <si>
    <t>A4.174</t>
  </si>
  <si>
    <t>Yr5 participant figures included in D1 project</t>
  </si>
  <si>
    <t>A5.175</t>
  </si>
  <si>
    <t>A8.176</t>
  </si>
  <si>
    <t xml:space="preserve">No. of non-designated sites managed and restored to a favourable or recovering condition </t>
  </si>
  <si>
    <t xml:space="preserve">Unable to work on tarmac sites that were originally identified thus no. of sites available reduced  </t>
  </si>
  <si>
    <t>A9.177</t>
  </si>
  <si>
    <t>A10.178</t>
  </si>
  <si>
    <t>A13.197</t>
  </si>
  <si>
    <t xml:space="preserve">Previous plan under review and updated </t>
  </si>
  <si>
    <t>A14.179</t>
  </si>
  <si>
    <t>A15.180</t>
  </si>
  <si>
    <t>A16.181</t>
  </si>
  <si>
    <t>Project reinstated but full target will not be achieved due to seasonal activity</t>
  </si>
  <si>
    <t>Not achieved at this site but output is covered as part of other projects/grants</t>
  </si>
  <si>
    <t>A17.182</t>
  </si>
  <si>
    <t>A20.183</t>
  </si>
  <si>
    <t>NT do not have the resource to manage a group after DWISE thus an established group will not be developed but community engagement events held throughout the project</t>
  </si>
  <si>
    <t>A21.184</t>
  </si>
  <si>
    <t>Tree management, temporary art installion and small scale remedial works</t>
  </si>
  <si>
    <t>A22.185</t>
  </si>
  <si>
    <t>Project not delivered - replaced with A13 &amp; A33</t>
  </si>
  <si>
    <t>A23.186</t>
  </si>
  <si>
    <t>61 barns surveyed for 1 report &amp; 2 bat surveys</t>
  </si>
  <si>
    <t>No. of volunteers trained in surveying skills (not an original target)</t>
  </si>
  <si>
    <t>Unique vonlunteers</t>
  </si>
  <si>
    <t>A24.187</t>
  </si>
  <si>
    <t>16 surveys of 49 walls</t>
  </si>
  <si>
    <t>A27.188</t>
  </si>
  <si>
    <t>A28.189</t>
  </si>
  <si>
    <t>additional funding allocated to this project</t>
  </si>
  <si>
    <t>A29.190</t>
  </si>
  <si>
    <t>1 ecological survey</t>
  </si>
  <si>
    <t>The pond site will not be restored as additional funding was not sourced and the land management is being reviewed</t>
  </si>
  <si>
    <t>A30.191</t>
  </si>
  <si>
    <t>5 out of the 6 grants were dry stone walling so counted as heritage features restored</t>
  </si>
  <si>
    <t>A31.192</t>
  </si>
  <si>
    <t>A32.193</t>
  </si>
  <si>
    <t>partner letters of commitment finailsed in Yr5</t>
  </si>
  <si>
    <t>A33.204</t>
  </si>
  <si>
    <t xml:space="preserve">Yr1 </t>
  </si>
  <si>
    <t>B1.208</t>
  </si>
  <si>
    <t>1 new website</t>
  </si>
  <si>
    <t>B2.209</t>
  </si>
  <si>
    <t>Agreement reached with HE that quality of volunteers experience is a higher need (unique individuals)</t>
  </si>
  <si>
    <t>B3.210</t>
  </si>
  <si>
    <t>More workshops delivered after launches so target covered by project</t>
  </si>
  <si>
    <t>B4.211</t>
  </si>
  <si>
    <t>Target not met but total number of art workshops delivered meets the overall target</t>
  </si>
  <si>
    <t xml:space="preserve">Project not started until Yr3.  </t>
  </si>
  <si>
    <t>B5.212</t>
  </si>
  <si>
    <t>Project completed – overall the number of participants achieved with less workshops delivered</t>
  </si>
  <si>
    <t>No. of art installations/interpretation</t>
  </si>
  <si>
    <t>B6.213</t>
  </si>
  <si>
    <t>B7.214</t>
  </si>
  <si>
    <t xml:space="preserve">16 participants </t>
  </si>
  <si>
    <t>B8.215</t>
  </si>
  <si>
    <t>Not BSL but with learning and physical needs young people and children</t>
  </si>
  <si>
    <t>Location changed due to access concerns. Total walks number achieved within project</t>
  </si>
  <si>
    <t>B9.216</t>
  </si>
  <si>
    <t>No. of workshops</t>
  </si>
  <si>
    <t>No. of talks</t>
  </si>
  <si>
    <t>1 x Research programme</t>
  </si>
  <si>
    <t>UoD research unit will now deliver in Yr5</t>
  </si>
  <si>
    <t>B10.217</t>
  </si>
  <si>
    <t>B11.218</t>
  </si>
  <si>
    <t>Project revised and no. of workshops reduced as working with less people but more intensively</t>
  </si>
  <si>
    <t>B13.219</t>
  </si>
  <si>
    <t>8 x one-off workshops</t>
  </si>
  <si>
    <t>Project changed and undertaken as a module assignment rather than bespoke workshops</t>
  </si>
  <si>
    <t>4 x short programmes</t>
  </si>
  <si>
    <t>Project changed - will not be completed</t>
  </si>
  <si>
    <t>3 x residential programmes</t>
  </si>
  <si>
    <t>B14.220</t>
  </si>
  <si>
    <t>B15.221</t>
  </si>
  <si>
    <t>Includes A24 Field Barn entries</t>
  </si>
  <si>
    <t>B17.222</t>
  </si>
  <si>
    <t>B18.223</t>
  </si>
  <si>
    <t>3 Fiends Groups established or helped</t>
  </si>
  <si>
    <t>5 Guided walks</t>
  </si>
  <si>
    <t>Delivered more events and talks to cover target</t>
  </si>
  <si>
    <t>5 Talks/Events</t>
  </si>
  <si>
    <t>B19.224</t>
  </si>
  <si>
    <t xml:space="preserve">1 bespoke flight </t>
  </si>
  <si>
    <t>Programme C: Access &amp; Learning</t>
  </si>
  <si>
    <t>C1.230</t>
  </si>
  <si>
    <t>8 km have been restored due to physical improvements of 4km of towpath. Includes new paths at Eccelesbourne Staion &amp; Peat Pits Wood</t>
  </si>
  <si>
    <t>C2.231</t>
  </si>
  <si>
    <t>Not delivered as more celebration events offered</t>
  </si>
  <si>
    <t xml:space="preserve">10 celebration events </t>
  </si>
  <si>
    <t>Includes Young adults from YMCA 18-30 year olds</t>
  </si>
  <si>
    <t>C3.232</t>
  </si>
  <si>
    <t xml:space="preserve">20 residential visits </t>
  </si>
  <si>
    <t>5 Family/carers gathering</t>
  </si>
  <si>
    <t>Activities covered by Wildlife Guardians project</t>
  </si>
  <si>
    <t>240 school children/participants</t>
  </si>
  <si>
    <t>Yr5 included from A4 project</t>
  </si>
  <si>
    <t>C4.233</t>
  </si>
  <si>
    <t xml:space="preserve">1 published report </t>
  </si>
  <si>
    <t>C5.234</t>
  </si>
  <si>
    <t>C7.235</t>
  </si>
  <si>
    <t>C8.236</t>
  </si>
  <si>
    <t>C9.237</t>
  </si>
  <si>
    <t>C12.238</t>
  </si>
  <si>
    <t xml:space="preserve">1 smart phone app </t>
  </si>
  <si>
    <t>Target covered under B14 final celebration statistics</t>
  </si>
  <si>
    <t>C13.239</t>
  </si>
  <si>
    <t>8 interpretation panels</t>
  </si>
  <si>
    <t>C17.240</t>
  </si>
  <si>
    <t>C19.241</t>
  </si>
  <si>
    <t>Programme D: Training</t>
  </si>
  <si>
    <t>D1.251</t>
  </si>
  <si>
    <t>D2.252</t>
  </si>
  <si>
    <t>22 subsidised places</t>
  </si>
  <si>
    <t>Yr1 - 22 (nothing in for Yrs2-5)</t>
  </si>
  <si>
    <t>10 accredited courses</t>
  </si>
  <si>
    <t>136 courses (Yr1 -32 &amp; Yrs2-5 104) in total excluding family learning - minus 10 accredited &amp; 15 events</t>
  </si>
  <si>
    <t>50 non-accredited courses</t>
  </si>
  <si>
    <t xml:space="preserve">16 family learning sessions </t>
  </si>
  <si>
    <t>Additional activities delivered by DACES. Yr1 - 2 &amp; Yrs2-5 14</t>
  </si>
  <si>
    <t>15 events attended</t>
  </si>
  <si>
    <t>see above accredited/non-accredited notes</t>
  </si>
  <si>
    <t xml:space="preserve">927 participants </t>
  </si>
  <si>
    <t>Yr1 192 &amp; Yrs2-5 735</t>
  </si>
  <si>
    <t>500 learning hours</t>
  </si>
  <si>
    <t>100 average target taken for each year as not provided for all years (details from Business plans &amp; tenders)</t>
  </si>
  <si>
    <t>D3.253</t>
  </si>
  <si>
    <t>24 practical training sessions</t>
  </si>
  <si>
    <t>43 walks, talks and family events</t>
  </si>
  <si>
    <t xml:space="preserve">860 participants walks, talks and family events </t>
  </si>
  <si>
    <t>Not achieved as delivery through Wildlife Ranger activities</t>
  </si>
  <si>
    <t>D7.254</t>
  </si>
  <si>
    <t xml:space="preserve">Programme E: Additional Scheme Office outputs to be captured </t>
  </si>
  <si>
    <t>258 &amp; 259</t>
  </si>
  <si>
    <t>No of schools</t>
  </si>
  <si>
    <t>No of publicity materials (articles, posters, leaflets, e-news)</t>
  </si>
  <si>
    <t>No of twitter followers</t>
  </si>
  <si>
    <t>No of Facebook likes</t>
  </si>
  <si>
    <t>Figures include Aqueduct Cottage Facebook account</t>
  </si>
  <si>
    <t xml:space="preserve">No of community groups worked with </t>
  </si>
  <si>
    <t>No of tenders/invitation to quotes/call outs</t>
  </si>
  <si>
    <t>No of business plans</t>
  </si>
  <si>
    <t>No of press releases</t>
  </si>
  <si>
    <t>No of landowners engaged</t>
  </si>
  <si>
    <t>62 unique landowners/land managers</t>
  </si>
  <si>
    <t>No of site visits (including grants)</t>
  </si>
  <si>
    <t xml:space="preserve">No of scheme office events attended (including presentations) </t>
  </si>
  <si>
    <t xml:space="preserve">No of people engaged at scheme office events (including presentations) </t>
  </si>
  <si>
    <t>Total no grassland/meadow</t>
  </si>
  <si>
    <t>Total no woodland</t>
  </si>
  <si>
    <t>Total no general (A8)</t>
  </si>
  <si>
    <t xml:space="preserve">Total Ha's improved </t>
  </si>
  <si>
    <t>Total no of people worked with, trained, volunteers</t>
  </si>
  <si>
    <t>Total no engaged social media</t>
  </si>
  <si>
    <t xml:space="preserve">Total people engaged </t>
  </si>
  <si>
    <t>Total no of schools engaged (not individual)</t>
  </si>
  <si>
    <t xml:space="preserve">47 Individual schools engaged </t>
  </si>
  <si>
    <t xml:space="preserve">Total no of community group engagements (not individual) </t>
  </si>
  <si>
    <t>112 individual groups engaged</t>
  </si>
  <si>
    <t xml:space="preserve">Total no of grants </t>
  </si>
  <si>
    <t>Total no of reports</t>
  </si>
  <si>
    <t>include surveys where a report is produced &amp; Mgt &amp; Action plans</t>
  </si>
  <si>
    <t>Total no of people trained in heritage surveying</t>
  </si>
  <si>
    <t>Lnadonwers engaged (indivdual site visits)</t>
  </si>
  <si>
    <r>
      <rPr>
        <b/>
        <sz val="10"/>
        <color rgb="FF000000"/>
        <rFont val="Calibri"/>
        <family val="2"/>
      </rPr>
      <t xml:space="preserve">20 ha </t>
    </r>
    <r>
      <rPr>
        <sz val="10"/>
        <color rgb="FF000000"/>
        <rFont val="Calibri"/>
        <family val="2"/>
      </rPr>
      <t>of wild flower rich grassland restored and/or managed over 5 years</t>
    </r>
  </si>
  <si>
    <r>
      <rPr>
        <b/>
        <sz val="10"/>
        <color rgb="FF000000"/>
        <rFont val="Calibri"/>
        <family val="2"/>
      </rPr>
      <t>No. of sites improved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</si>
  <si>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3.5 ha</t>
    </r>
    <r>
      <rPr>
        <sz val="10"/>
        <color rgb="FF000000"/>
        <rFont val="Calibri"/>
        <family val="2"/>
      </rPr>
      <t xml:space="preserve"> of grassland enhanced</t>
    </r>
  </si>
  <si>
    <r>
      <rPr>
        <b/>
        <sz val="10"/>
        <color rgb="FF000000"/>
        <rFont val="Calibri"/>
        <family val="2"/>
      </rPr>
      <t xml:space="preserve">1 </t>
    </r>
    <r>
      <rPr>
        <sz val="10"/>
        <color rgb="FF000000"/>
        <rFont val="Calibri"/>
        <family val="2"/>
      </rPr>
      <t>meadow management and enhancement event held</t>
    </r>
  </si>
  <si>
    <r>
      <rPr>
        <b/>
        <sz val="10"/>
        <color rgb="FF000000"/>
        <rFont val="Calibri"/>
        <family val="2"/>
      </rPr>
      <t xml:space="preserve">3 ha </t>
    </r>
    <r>
      <rPr>
        <sz val="10"/>
        <color rgb="FF000000"/>
        <rFont val="Calibri"/>
        <family val="2"/>
      </rPr>
      <t>of woodland thinned and native local provenance trees planted or encouraged to regenerate</t>
    </r>
  </si>
  <si>
    <r>
      <rPr>
        <b/>
        <sz val="10"/>
        <color rgb="FF000000"/>
        <rFont val="Calibri"/>
        <family val="2"/>
      </rPr>
      <t>2 ha</t>
    </r>
    <r>
      <rPr>
        <sz val="10"/>
        <color rgb="FF000000"/>
        <rFont val="Calibri"/>
        <family val="2"/>
      </rPr>
      <t xml:space="preserve"> of wild flower rich grassland created</t>
    </r>
  </si>
  <si>
    <r>
      <rPr>
        <b/>
        <sz val="10"/>
        <color rgb="FF000000"/>
        <rFont val="Calibri"/>
        <family val="2"/>
      </rPr>
      <t>10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volunteers</t>
    </r>
    <r>
      <rPr>
        <sz val="10"/>
        <color rgb="FF000000"/>
        <rFont val="Calibri"/>
        <family val="2"/>
      </rPr>
      <t xml:space="preserve"> trained in wild flower identification</t>
    </r>
  </si>
  <si>
    <r>
      <t xml:space="preserve">At least </t>
    </r>
    <r>
      <rPr>
        <b/>
        <sz val="10"/>
        <color rgb="FF000000"/>
        <rFont val="Calibri"/>
        <family val="2"/>
      </rPr>
      <t>5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visits </t>
    </r>
    <r>
      <rPr>
        <sz val="10"/>
        <color rgb="FF000000"/>
        <rFont val="Calibri"/>
        <family val="2"/>
      </rPr>
      <t>to the meadow by local school children</t>
    </r>
  </si>
  <si>
    <r>
      <rPr>
        <b/>
        <sz val="10"/>
        <color rgb="FF000000"/>
        <rFont val="Calibri"/>
        <family val="2"/>
      </rPr>
      <t>6 walks or events</t>
    </r>
    <r>
      <rPr>
        <sz val="10"/>
        <color rgb="FF000000"/>
        <rFont val="Calibri"/>
        <family val="2"/>
      </rPr>
      <t xml:space="preserve"> at the meadow  </t>
    </r>
  </si>
  <si>
    <r>
      <rPr>
        <b/>
        <sz val="10"/>
        <color rgb="FF000000"/>
        <rFont val="Calibri"/>
        <family val="2"/>
      </rPr>
      <t>4 ha</t>
    </r>
    <r>
      <rPr>
        <sz val="10"/>
        <color rgb="FF000000"/>
        <rFont val="Calibri"/>
        <family val="2"/>
      </rPr>
      <t xml:space="preserve"> of ancient semi-natural woodland restored through rhododendron clearance</t>
    </r>
  </si>
  <si>
    <r>
      <rPr>
        <b/>
        <sz val="10"/>
        <color rgb="FF000000"/>
        <rFont val="Calibri"/>
        <family val="2"/>
      </rPr>
      <t>25 LWS</t>
    </r>
    <r>
      <rPr>
        <sz val="10"/>
        <color rgb="FF000000"/>
        <rFont val="Calibri"/>
        <family val="2"/>
      </rPr>
      <t xml:space="preserve"> managed and restored to a favourable or recovering condition. UK BAP Biodiversity habitats enhanced and restored or created</t>
    </r>
  </si>
  <si>
    <r>
      <rPr>
        <b/>
        <sz val="10"/>
        <color rgb="FF000000"/>
        <rFont val="Calibri"/>
        <family val="2"/>
      </rPr>
      <t>13 LGS</t>
    </r>
    <r>
      <rPr>
        <sz val="10"/>
        <color rgb="FF000000"/>
        <rFont val="Calibri"/>
        <family val="2"/>
      </rPr>
      <t xml:space="preserve"> restored and returned to a favourable or recovering condition</t>
    </r>
  </si>
  <si>
    <r>
      <rPr>
        <b/>
        <sz val="10"/>
        <color rgb="FF000000"/>
        <rFont val="Calibri"/>
        <family val="2"/>
      </rPr>
      <t xml:space="preserve">No. of ha </t>
    </r>
    <r>
      <rPr>
        <sz val="10"/>
        <color rgb="FF000000"/>
        <rFont val="Calibri"/>
        <family val="2"/>
      </rPr>
      <t>of sites restored/maintained/created (not an original target)</t>
    </r>
  </si>
  <si>
    <r>
      <rPr>
        <b/>
        <sz val="10"/>
        <color rgb="FF000000"/>
        <rFont val="Calibri"/>
        <family val="2"/>
      </rPr>
      <t>No. of metres of fencing</t>
    </r>
    <r>
      <rPr>
        <sz val="10"/>
        <color rgb="FF000000"/>
        <rFont val="Calibri"/>
        <family val="2"/>
      </rPr>
      <t xml:space="preserve"> created (not an original target)</t>
    </r>
  </si>
  <si>
    <r>
      <rPr>
        <b/>
        <sz val="10"/>
        <color rgb="FF000000"/>
        <rFont val="Calibri"/>
        <family val="2"/>
      </rPr>
      <t>No. of metres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hedge</t>
    </r>
    <r>
      <rPr>
        <sz val="10"/>
        <color rgb="FF000000"/>
        <rFont val="Calibri"/>
        <family val="2"/>
      </rPr>
      <t xml:space="preserve"> restored (not an original target)</t>
    </r>
  </si>
  <si>
    <r>
      <rPr>
        <b/>
        <sz val="10"/>
        <color rgb="FF000000"/>
        <rFont val="Calibri"/>
        <family val="2"/>
      </rPr>
      <t>No. of metres dry stone wall</t>
    </r>
    <r>
      <rPr>
        <sz val="10"/>
        <color rgb="FF000000"/>
        <rFont val="Calibri"/>
        <family val="2"/>
      </rPr>
      <t xml:space="preserve"> repaired (not an original target)</t>
    </r>
  </si>
  <si>
    <r>
      <rPr>
        <b/>
        <sz val="10"/>
        <color rgb="FF000000"/>
        <rFont val="Calibri"/>
        <family val="2"/>
      </rPr>
      <t>No. of grants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</si>
  <si>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 xml:space="preserve">2.3 ha of grassland enhanced </t>
    </r>
    <r>
      <rPr>
        <sz val="10"/>
        <color rgb="FF000000"/>
        <rFont val="Calibri"/>
        <family val="2"/>
      </rPr>
      <t>benefiting butterflies, pollinators and other insects</t>
    </r>
  </si>
  <si>
    <r>
      <t xml:space="preserve">Enhanced access and interpretation of </t>
    </r>
    <r>
      <rPr>
        <b/>
        <sz val="10"/>
        <color rgb="FF000000"/>
        <rFont val="Calibri"/>
        <family val="2"/>
      </rPr>
      <t>1 LGS</t>
    </r>
    <r>
      <rPr>
        <sz val="10"/>
        <color rgb="FF000000"/>
        <rFont val="Calibri"/>
        <family val="2"/>
      </rPr>
      <t xml:space="preserve"> and enhancement of a Local Wildlife Site supporting priority UK BAP habitat (deciduous woodland)</t>
    </r>
  </si>
  <si>
    <r>
      <t xml:space="preserve">To restore </t>
    </r>
    <r>
      <rPr>
        <b/>
        <sz val="10"/>
        <color rgb="FF000000"/>
        <rFont val="Calibri"/>
        <family val="2"/>
      </rPr>
      <t>6 ha</t>
    </r>
    <r>
      <rPr>
        <sz val="10"/>
        <color rgb="FF000000"/>
        <rFont val="Calibri"/>
        <family val="2"/>
      </rPr>
      <t xml:space="preserve"> of meadow to increase the species diversity on the reserve.</t>
    </r>
  </si>
  <si>
    <r>
      <t xml:space="preserve">To provide </t>
    </r>
    <r>
      <rPr>
        <b/>
        <sz val="10"/>
        <color rgb="FF000000"/>
        <rFont val="Calibri"/>
        <family val="2"/>
      </rPr>
      <t>1 clear plan</t>
    </r>
    <r>
      <rPr>
        <sz val="10"/>
        <color rgb="FF000000"/>
        <rFont val="Calibri"/>
        <family val="2"/>
      </rPr>
      <t xml:space="preserve"> of management for the grassland</t>
    </r>
  </si>
  <si>
    <r>
      <rPr>
        <b/>
        <sz val="10"/>
        <color rgb="FF000000"/>
        <rFont val="Calibri"/>
        <family val="2"/>
      </rPr>
      <t xml:space="preserve">1 Landscape Management Plan </t>
    </r>
    <r>
      <rPr>
        <sz val="10"/>
        <color rgb="FF000000"/>
        <rFont val="Calibri"/>
        <family val="2"/>
      </rPr>
      <t>produced. The management of approximately 12ha of historic parkland</t>
    </r>
  </si>
  <si>
    <r>
      <rPr>
        <b/>
        <sz val="10"/>
        <color rgb="FF000000"/>
        <rFont val="Calibri"/>
        <family val="2"/>
      </rPr>
      <t>1.7 ha</t>
    </r>
    <r>
      <rPr>
        <sz val="10"/>
        <color rgb="FF000000"/>
        <rFont val="Calibri"/>
        <family val="2"/>
      </rPr>
      <t xml:space="preserve"> of historic woodland conserved</t>
    </r>
  </si>
  <si>
    <r>
      <t xml:space="preserve">Planting of </t>
    </r>
    <r>
      <rPr>
        <b/>
        <sz val="10"/>
        <color rgb="FF000000"/>
        <rFont val="Calibri"/>
        <family val="2"/>
      </rPr>
      <t>250</t>
    </r>
    <r>
      <rPr>
        <sz val="10"/>
        <color rgb="FF000000"/>
        <rFont val="Calibri"/>
        <family val="2"/>
      </rPr>
      <t xml:space="preserve"> broadleaved trees and shrubs</t>
    </r>
  </si>
  <si>
    <r>
      <t xml:space="preserve">Approximately </t>
    </r>
    <r>
      <rPr>
        <b/>
        <sz val="10"/>
        <color rgb="FF000000"/>
        <rFont val="Calibri"/>
        <family val="2"/>
      </rPr>
      <t xml:space="preserve">120 m </t>
    </r>
    <r>
      <rPr>
        <sz val="10"/>
        <color rgb="FF000000"/>
        <rFont val="Calibri"/>
        <family val="2"/>
      </rPr>
      <t>of dry stone wall repairs</t>
    </r>
  </si>
  <si>
    <r>
      <t xml:space="preserve">Restoration of </t>
    </r>
    <r>
      <rPr>
        <b/>
        <sz val="10"/>
        <color rgb="FF000000"/>
        <rFont val="Calibri"/>
        <family val="2"/>
      </rPr>
      <t>1,300 m</t>
    </r>
    <r>
      <rPr>
        <sz val="10"/>
        <color rgb="FF000000"/>
        <rFont val="Calibri"/>
        <family val="2"/>
      </rPr>
      <t xml:space="preserve"> of hedgerow by planting of 3,000 hedgerow plants and 120 trees</t>
    </r>
  </si>
  <si>
    <r>
      <t xml:space="preserve">Restoration of 1,300 m of hedgerow by planting of </t>
    </r>
    <r>
      <rPr>
        <b/>
        <sz val="10"/>
        <color rgb="FF000000"/>
        <rFont val="Calibri"/>
        <family val="2"/>
      </rPr>
      <t xml:space="preserve">3,000 hedgerow plants </t>
    </r>
    <r>
      <rPr>
        <sz val="10"/>
        <color rgb="FF000000"/>
        <rFont val="Calibri"/>
        <family val="2"/>
      </rPr>
      <t>and 120 trees</t>
    </r>
  </si>
  <si>
    <r>
      <t>Restoration of 1,300 m of hedgerow by planting of 3,000 hedgerow plants and</t>
    </r>
    <r>
      <rPr>
        <b/>
        <sz val="10"/>
        <color rgb="FF000000"/>
        <rFont val="Calibri"/>
        <family val="2"/>
      </rPr>
      <t xml:space="preserve"> 120 trees</t>
    </r>
  </si>
  <si>
    <r>
      <rPr>
        <b/>
        <sz val="10"/>
        <color rgb="FF000000"/>
        <rFont val="Calibri"/>
        <family val="2"/>
      </rPr>
      <t>1,300 linear meter</t>
    </r>
    <r>
      <rPr>
        <sz val="10"/>
        <color rgb="FF000000"/>
        <rFont val="Calibri"/>
        <family val="2"/>
      </rPr>
      <t xml:space="preserve"> of timber post and wire fencing</t>
    </r>
  </si>
  <si>
    <r>
      <t xml:space="preserve">Opening up of a minimum of </t>
    </r>
    <r>
      <rPr>
        <b/>
        <sz val="10"/>
        <color rgb="FF000000"/>
        <rFont val="Calibri"/>
        <family val="2"/>
      </rPr>
      <t>2 Iconic historical view</t>
    </r>
    <r>
      <rPr>
        <sz val="10"/>
        <color rgb="FF000000"/>
        <rFont val="Calibri"/>
        <family val="2"/>
      </rPr>
      <t xml:space="preserve">s - </t>
    </r>
    <r>
      <rPr>
        <b/>
        <sz val="10"/>
        <color rgb="FF000000"/>
        <rFont val="Calibri"/>
        <family val="2"/>
      </rPr>
      <t>Cromford Mill</t>
    </r>
    <r>
      <rPr>
        <sz val="10"/>
        <color rgb="FF000000"/>
        <rFont val="Calibri"/>
        <family val="2"/>
      </rPr>
      <t xml:space="preserve"> and </t>
    </r>
    <r>
      <rPr>
        <b/>
        <sz val="10"/>
        <color rgb="FF000000"/>
        <rFont val="Calibri"/>
        <family val="2"/>
      </rPr>
      <t>Willersley Castle</t>
    </r>
    <r>
      <rPr>
        <sz val="10"/>
        <color rgb="FF000000"/>
        <rFont val="Calibri"/>
        <family val="2"/>
      </rPr>
      <t xml:space="preserve"> and its historic parkland</t>
    </r>
  </si>
  <si>
    <r>
      <rPr>
        <b/>
        <sz val="10"/>
        <color rgb="FF000000"/>
        <rFont val="Calibri"/>
        <family val="2"/>
      </rPr>
      <t>5 views</t>
    </r>
    <r>
      <rPr>
        <sz val="10"/>
        <color rgb="FF000000"/>
        <rFont val="Calibri"/>
        <family val="2"/>
      </rPr>
      <t xml:space="preserve"> opened up along the valley - to be identified</t>
    </r>
  </si>
  <si>
    <r>
      <rPr>
        <b/>
        <sz val="10"/>
        <color rgb="FF000000"/>
        <rFont val="Calibri"/>
        <family val="2"/>
      </rPr>
      <t>1 x appraisal report t</t>
    </r>
    <r>
      <rPr>
        <sz val="10"/>
        <color rgb="FF000000"/>
        <rFont val="Calibri"/>
        <family val="2"/>
      </rPr>
      <t xml:space="preserve">o raise awareness of the site and encourage local participation in its conservation and upkeep for the future. The works would enhance the visual amenity and aid readability and interpretation with </t>
    </r>
    <r>
      <rPr>
        <b/>
        <sz val="10"/>
        <color rgb="FF000000"/>
        <rFont val="Calibri"/>
        <family val="2"/>
      </rPr>
      <t>1 panel</t>
    </r>
  </si>
  <si>
    <r>
      <rPr>
        <b/>
        <sz val="10"/>
        <color rgb="FF000000"/>
        <rFont val="Calibri"/>
        <family val="2"/>
      </rPr>
      <t>1 visible and safe resource</t>
    </r>
    <r>
      <rPr>
        <sz val="10"/>
        <color rgb="FF000000"/>
        <rFont val="Calibri"/>
        <family val="2"/>
      </rPr>
      <t xml:space="preserve"> for the enjoyment of the local community, school groups and visitors to Duffield</t>
    </r>
  </si>
  <si>
    <r>
      <t xml:space="preserve">Develop </t>
    </r>
    <r>
      <rPr>
        <b/>
        <sz val="10"/>
        <color rgb="FF000000"/>
        <rFont val="Calibri"/>
        <family val="2"/>
      </rPr>
      <t>1 ‘friends of group’</t>
    </r>
  </si>
  <si>
    <r>
      <rPr>
        <b/>
        <sz val="10"/>
        <color rgb="FF000000"/>
        <rFont val="Calibri"/>
        <family val="2"/>
      </rPr>
      <t xml:space="preserve">1 appraisal, selection and worked up schedule </t>
    </r>
    <r>
      <rPr>
        <sz val="10"/>
        <color rgb="FF000000"/>
        <rFont val="Calibri"/>
        <family val="2"/>
      </rPr>
      <t>for restoration of the cottage and interpretation.</t>
    </r>
  </si>
  <si>
    <r>
      <t>Restoration of</t>
    </r>
    <r>
      <rPr>
        <b/>
        <sz val="10"/>
        <color rgb="FF000000"/>
        <rFont val="Calibri"/>
        <family val="2"/>
      </rPr>
      <t xml:space="preserve"> some of the very few remaining</t>
    </r>
    <r>
      <rPr>
        <sz val="10"/>
        <color rgb="FF000000"/>
        <rFont val="Calibri"/>
        <family val="2"/>
      </rPr>
      <t xml:space="preserve"> historic features of the quarry industry in hitherto, a nationally important quarrying area, but at relatively modest cost.</t>
    </r>
  </si>
  <si>
    <r>
      <rPr>
        <b/>
        <sz val="10"/>
        <color rgb="FF000000"/>
        <rFont val="Calibri"/>
        <family val="2"/>
      </rPr>
      <t>1 survey of barns</t>
    </r>
    <r>
      <rPr>
        <sz val="10"/>
        <color rgb="FF000000"/>
        <rFont val="Calibri"/>
        <family val="2"/>
      </rPr>
      <t xml:space="preserve"> within the Middleton Via Gellia valley area</t>
    </r>
  </si>
  <si>
    <r>
      <rPr>
        <b/>
        <sz val="10"/>
        <color rgb="FF000000"/>
        <rFont val="Calibri"/>
        <family val="2"/>
      </rPr>
      <t>No. of barns restored</t>
    </r>
    <r>
      <rPr>
        <sz val="10"/>
        <color rgb="FF000000"/>
        <rFont val="Calibri"/>
        <family val="2"/>
      </rPr>
      <t xml:space="preserve"> within the Middleton Via Gellia valley area (not an original target)</t>
    </r>
  </si>
  <si>
    <r>
      <rPr>
        <b/>
        <sz val="10"/>
        <color rgb="FF000000"/>
        <rFont val="Calibri"/>
        <family val="2"/>
      </rPr>
      <t>No. of volunteers</t>
    </r>
    <r>
      <rPr>
        <sz val="10"/>
        <color rgb="FF000000"/>
        <rFont val="Calibri"/>
        <family val="2"/>
      </rPr>
      <t xml:space="preserve"> trained in surveying skills (not an original target)</t>
    </r>
  </si>
  <si>
    <r>
      <rPr>
        <b/>
        <sz val="10"/>
        <color rgb="FF000000"/>
        <rFont val="Calibri"/>
        <family val="2"/>
      </rPr>
      <t xml:space="preserve">No. of volunteer support workshops </t>
    </r>
    <r>
      <rPr>
        <sz val="10"/>
        <color rgb="FF000000"/>
        <rFont val="Calibri"/>
        <family val="2"/>
      </rPr>
      <t>(not an original target)</t>
    </r>
  </si>
  <si>
    <r>
      <rPr>
        <b/>
        <sz val="10"/>
        <color rgb="FF000000"/>
        <rFont val="Calibri"/>
        <family val="2"/>
      </rPr>
      <t>1 benchmark data report</t>
    </r>
    <r>
      <rPr>
        <sz val="10"/>
        <color rgb="FF000000"/>
        <rFont val="Calibri"/>
        <family val="2"/>
      </rPr>
      <t xml:space="preserve"> on condition of resource which informs future management and restoration</t>
    </r>
  </si>
  <si>
    <r>
      <rPr>
        <b/>
        <sz val="10"/>
        <color rgb="FF000000"/>
        <rFont val="Calibri"/>
        <family val="2"/>
      </rPr>
      <t xml:space="preserve">1 survey </t>
    </r>
    <r>
      <rPr>
        <sz val="10"/>
        <color rgb="FF000000"/>
        <rFont val="Calibri"/>
        <family val="2"/>
      </rPr>
      <t xml:space="preserve">of the former </t>
    </r>
    <r>
      <rPr>
        <b/>
        <sz val="10"/>
        <color rgb="FF000000"/>
        <rFont val="Calibri"/>
        <family val="2"/>
      </rPr>
      <t>engine house</t>
    </r>
    <r>
      <rPr>
        <sz val="10"/>
        <color rgb="FF000000"/>
        <rFont val="Calibri"/>
        <family val="2"/>
      </rPr>
      <t xml:space="preserve"> remains and the </t>
    </r>
    <r>
      <rPr>
        <b/>
        <sz val="10"/>
        <color rgb="FF000000"/>
        <rFont val="Calibri"/>
        <family val="2"/>
      </rPr>
      <t>loading crane</t>
    </r>
    <r>
      <rPr>
        <sz val="10"/>
        <color rgb="FF000000"/>
        <rFont val="Calibri"/>
        <family val="2"/>
      </rPr>
      <t>. Investigation for additional match funding to undertake conservation work</t>
    </r>
  </si>
  <si>
    <r>
      <rPr>
        <b/>
        <sz val="10"/>
        <color rgb="FF000000"/>
        <rFont val="Calibri"/>
        <family val="2"/>
      </rPr>
      <t>1 conservation / stabilisation of the wheel pit</t>
    </r>
    <r>
      <rPr>
        <sz val="10"/>
        <color rgb="FF000000"/>
        <rFont val="Calibri"/>
        <family val="2"/>
      </rPr>
      <t xml:space="preserve"> / wheel (addressing its current at risk status)</t>
    </r>
  </si>
  <si>
    <r>
      <t xml:space="preserve">Enhanced understanding and appreciation of the working of the equipment in its wider context setting for visitors / schools groups, via </t>
    </r>
    <r>
      <rPr>
        <b/>
        <sz val="10"/>
        <color rgb="FF000000"/>
        <rFont val="Calibri"/>
        <family val="2"/>
      </rPr>
      <t>1 interpretation installation</t>
    </r>
  </si>
  <si>
    <r>
      <rPr>
        <b/>
        <sz val="10"/>
        <color rgb="FF000000"/>
        <rFont val="Calibri"/>
        <family val="2"/>
      </rPr>
      <t xml:space="preserve">1 survey </t>
    </r>
    <r>
      <rPr>
        <sz val="10"/>
        <color rgb="FF000000"/>
        <rFont val="Calibri"/>
        <family val="2"/>
      </rPr>
      <t xml:space="preserve">of two weirs - the </t>
    </r>
    <r>
      <rPr>
        <b/>
        <sz val="10"/>
        <color rgb="FF000000"/>
        <rFont val="Calibri"/>
        <family val="2"/>
      </rPr>
      <t>Rock Weir</t>
    </r>
    <r>
      <rPr>
        <sz val="10"/>
        <color rgb="FF000000"/>
        <rFont val="Calibri"/>
        <family val="2"/>
      </rPr>
      <t>,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Belper and </t>
    </r>
    <r>
      <rPr>
        <b/>
        <sz val="10"/>
        <color rgb="FF000000"/>
        <rFont val="Calibri"/>
        <family val="2"/>
      </rPr>
      <t>Foundry Weir</t>
    </r>
    <r>
      <rPr>
        <sz val="10"/>
        <color rgb="FF000000"/>
        <rFont val="Calibri"/>
        <family val="2"/>
      </rPr>
      <t>, Milford</t>
    </r>
  </si>
  <si>
    <r>
      <rPr>
        <b/>
        <sz val="10"/>
        <color rgb="FF000000"/>
        <rFont val="Calibri"/>
        <family val="2"/>
      </rPr>
      <t>1 survey</t>
    </r>
    <r>
      <rPr>
        <sz val="10"/>
        <color rgb="FF000000"/>
        <rFont val="Calibri"/>
        <family val="2"/>
      </rPr>
      <t xml:space="preserve"> of a historic industrial structure</t>
    </r>
  </si>
  <si>
    <r>
      <t xml:space="preserve">The restoration of a </t>
    </r>
    <r>
      <rPr>
        <b/>
        <sz val="10"/>
        <color rgb="FF000000"/>
        <rFont val="Calibri"/>
        <family val="2"/>
      </rPr>
      <t>1100m2</t>
    </r>
    <r>
      <rPr>
        <sz val="10"/>
        <color rgb="FF000000"/>
        <rFont val="Calibri"/>
        <family val="2"/>
      </rPr>
      <t xml:space="preserve"> mill pond</t>
    </r>
  </si>
  <si>
    <r>
      <t xml:space="preserve">A minimum of </t>
    </r>
    <r>
      <rPr>
        <b/>
        <sz val="10"/>
        <color rgb="FF000000"/>
        <rFont val="Calibri"/>
        <family val="2"/>
      </rPr>
      <t>5 heritage features</t>
    </r>
    <r>
      <rPr>
        <sz val="10"/>
        <color rgb="FF000000"/>
        <rFont val="Calibri"/>
        <family val="2"/>
      </rPr>
      <t xml:space="preserve"> restored</t>
    </r>
  </si>
  <si>
    <r>
      <rPr>
        <b/>
        <sz val="10"/>
        <color rgb="FF000000"/>
        <rFont val="Calibri"/>
        <family val="2"/>
      </rPr>
      <t>4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>small practical</t>
    </r>
    <r>
      <rPr>
        <sz val="10"/>
        <color rgb="FF000000"/>
        <rFont val="Calibri"/>
        <family val="2"/>
      </rPr>
      <t xml:space="preserve"> on site projects</t>
    </r>
  </si>
  <si>
    <r>
      <rPr>
        <b/>
        <sz val="10"/>
        <color rgb="FF000000"/>
        <rFont val="Calibri"/>
        <family val="2"/>
      </rPr>
      <t>1 van</t>
    </r>
    <r>
      <rPr>
        <sz val="10"/>
        <color rgb="FF000000"/>
        <rFont val="Calibri"/>
        <family val="2"/>
      </rPr>
      <t xml:space="preserve"> purchased</t>
    </r>
  </si>
  <si>
    <r>
      <rPr>
        <b/>
        <sz val="10"/>
        <color rgb="FF000000"/>
        <rFont val="Calibri"/>
        <family val="2"/>
      </rPr>
      <t xml:space="preserve">£39,000 </t>
    </r>
    <r>
      <rPr>
        <sz val="10"/>
        <color rgb="FF000000"/>
        <rFont val="Calibri"/>
        <family val="2"/>
      </rPr>
      <t xml:space="preserve">of </t>
    </r>
    <r>
      <rPr>
        <b/>
        <sz val="10"/>
        <color rgb="FF000000"/>
        <rFont val="Calibri"/>
        <family val="2"/>
      </rPr>
      <t>in-kind</t>
    </r>
    <r>
      <rPr>
        <sz val="10"/>
        <color rgb="FF000000"/>
        <rFont val="Calibri"/>
        <family val="2"/>
      </rPr>
      <t xml:space="preserve"> contribution brought into the scheme to cover management &amp; maintenance costs post 2019</t>
    </r>
  </si>
  <si>
    <r>
      <rPr>
        <b/>
        <sz val="10"/>
        <color rgb="FF000000"/>
        <rFont val="Calibri"/>
        <family val="2"/>
      </rPr>
      <t>1 Conservation Management Plan</t>
    </r>
    <r>
      <rPr>
        <sz val="10"/>
        <color rgb="FF000000"/>
        <rFont val="Calibri"/>
        <family val="2"/>
      </rPr>
      <t xml:space="preserve"> that sets out priorities for a 10 year period that will protect, conserve, restore and enhance the historic and associated landscape.</t>
    </r>
  </si>
  <si>
    <r>
      <t xml:space="preserve">The CMP will inform the Green Flag Management Plan and an application for this national award will be submitted in 2015. </t>
    </r>
    <r>
      <rPr>
        <b/>
        <sz val="10"/>
        <color rgb="FF000000"/>
        <rFont val="Calibri"/>
        <family val="2"/>
      </rPr>
      <t>1 Green Flag Award.</t>
    </r>
  </si>
  <si>
    <r>
      <t xml:space="preserve">Friends of Darley Open Spaces have committed over </t>
    </r>
    <r>
      <rPr>
        <b/>
        <sz val="10"/>
        <color rgb="FF000000"/>
        <rFont val="Calibri"/>
        <family val="2"/>
      </rPr>
      <t>120hours</t>
    </r>
    <r>
      <rPr>
        <sz val="10"/>
        <color rgb="FF000000"/>
        <rFont val="Calibri"/>
        <family val="2"/>
      </rPr>
      <t xml:space="preserve"> of their time to veteran tree and wildflower meadow surveys.</t>
    </r>
  </si>
  <si>
    <r>
      <t xml:space="preserve">Implementation of </t>
    </r>
    <r>
      <rPr>
        <b/>
        <sz val="10"/>
        <color rgb="FF000000"/>
        <rFont val="Calibri"/>
        <family val="2"/>
      </rPr>
      <t>4 volunteer projects</t>
    </r>
    <r>
      <rPr>
        <sz val="10"/>
        <color rgb="FF000000"/>
        <rFont val="Calibri"/>
        <family val="2"/>
      </rPr>
      <t xml:space="preserve"> that will increase the number and range of audiences involved with the park.</t>
    </r>
  </si>
  <si>
    <r>
      <t>Programme B</t>
    </r>
    <r>
      <rPr>
        <b/>
        <i/>
        <sz val="11"/>
        <color rgb="FF000000"/>
        <rFont val="Calibri"/>
        <family val="2"/>
      </rPr>
      <t xml:space="preserve">: </t>
    </r>
    <r>
      <rPr>
        <b/>
        <sz val="11"/>
        <color rgb="FF000000"/>
        <rFont val="Calibri"/>
        <family val="2"/>
      </rPr>
      <t>Community Participation</t>
    </r>
  </si>
  <si>
    <r>
      <t xml:space="preserve">Provide benchmark data on condition of </t>
    </r>
    <r>
      <rPr>
        <b/>
        <sz val="10"/>
        <color rgb="FF000000"/>
        <rFont val="Calibri"/>
        <family val="2"/>
      </rPr>
      <t>1,000 heritage assets.</t>
    </r>
  </si>
  <si>
    <r>
      <rPr>
        <b/>
        <sz val="10"/>
        <color rgb="FF000000"/>
        <rFont val="Calibri"/>
        <family val="2"/>
      </rPr>
      <t>1 new website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</si>
  <si>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125 trained volunteer</t>
    </r>
    <r>
      <rPr>
        <sz val="10"/>
        <color rgb="FF000000"/>
        <rFont val="Calibri"/>
        <family val="2"/>
      </rPr>
      <t xml:space="preserve"> heritage auditors</t>
    </r>
  </si>
  <si>
    <r>
      <rPr>
        <b/>
        <sz val="10"/>
        <color rgb="FF000000"/>
        <rFont val="Calibri"/>
        <family val="2"/>
      </rPr>
      <t>9 workshops</t>
    </r>
    <r>
      <rPr>
        <sz val="10"/>
        <color rgb="FF000000"/>
        <rFont val="Calibri"/>
        <family val="2"/>
      </rPr>
      <t xml:space="preserve"> prior to launch</t>
    </r>
  </si>
  <si>
    <r>
      <rPr>
        <b/>
        <sz val="10"/>
        <color rgb="FF000000"/>
        <rFont val="Calibri"/>
        <family val="2"/>
      </rPr>
      <t>3 workshops</t>
    </r>
    <r>
      <rPr>
        <sz val="10"/>
        <color rgb="FF000000"/>
        <rFont val="Calibri"/>
        <family val="2"/>
      </rPr>
      <t xml:space="preserve"> at launch events</t>
    </r>
  </si>
  <si>
    <r>
      <rPr>
        <b/>
        <sz val="10"/>
        <color rgb="FF000000"/>
        <rFont val="Calibri"/>
        <family val="2"/>
      </rPr>
      <t>12 workshops</t>
    </r>
    <r>
      <rPr>
        <sz val="10"/>
        <color rgb="FF000000"/>
        <rFont val="Calibri"/>
        <family val="2"/>
      </rPr>
      <t xml:space="preserve"> after launches</t>
    </r>
  </si>
  <si>
    <r>
      <rPr>
        <b/>
        <sz val="10"/>
        <color rgb="FF000000"/>
        <rFont val="Calibri"/>
        <family val="2"/>
      </rPr>
      <t>No. of schools engaged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</si>
  <si>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No. of community groups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</si>
  <si>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No. of participants</t>
    </r>
    <r>
      <rPr>
        <sz val="10"/>
        <color rgb="FF000000"/>
        <rFont val="Calibri"/>
        <family val="2"/>
      </rPr>
      <t xml:space="preserve"> (not an original target)</t>
    </r>
  </si>
  <si>
    <r>
      <t xml:space="preserve">5 x workshop programmes of 4+1 workshops ( arts+ National Stone Centre visit) - </t>
    </r>
    <r>
      <rPr>
        <b/>
        <sz val="10"/>
        <color rgb="FF000000"/>
        <rFont val="Calibri"/>
        <family val="2"/>
      </rPr>
      <t>total 25 workshops</t>
    </r>
  </si>
  <si>
    <r>
      <rPr>
        <b/>
        <sz val="10"/>
        <color rgb="FF000000"/>
        <rFont val="Calibri"/>
        <family val="2"/>
      </rPr>
      <t>1 taster workshop</t>
    </r>
    <r>
      <rPr>
        <sz val="10"/>
        <color rgb="FF000000"/>
        <rFont val="Calibri"/>
        <family val="2"/>
      </rPr>
      <t xml:space="preserve"> at each launch event.</t>
    </r>
  </si>
  <si>
    <r>
      <t xml:space="preserve">Well-dressing &amp; Rangoli - total No of </t>
    </r>
    <r>
      <rPr>
        <b/>
        <sz val="10"/>
        <color rgb="FF000000"/>
        <rFont val="Calibri"/>
        <family val="2"/>
      </rPr>
      <t xml:space="preserve">workshops </t>
    </r>
    <r>
      <rPr>
        <sz val="10"/>
        <color rgb="FF000000"/>
        <rFont val="Calibri"/>
        <family val="2"/>
      </rPr>
      <t xml:space="preserve">6 + 9  = </t>
    </r>
    <r>
      <rPr>
        <b/>
        <sz val="10"/>
        <color rgb="FF000000"/>
        <rFont val="Calibri"/>
        <family val="2"/>
      </rPr>
      <t>15</t>
    </r>
  </si>
  <si>
    <r>
      <rPr>
        <b/>
        <sz val="10"/>
        <color rgb="FF000000"/>
        <rFont val="Calibri"/>
        <family val="2"/>
      </rPr>
      <t>1 display of well-dressing</t>
    </r>
    <r>
      <rPr>
        <sz val="10"/>
        <color rgb="FF000000"/>
        <rFont val="Calibri"/>
        <family val="2"/>
      </rPr>
      <t xml:space="preserve"> at launch or other venues to non-DVMWHS audiences with further DerwentWISE information</t>
    </r>
  </si>
  <si>
    <r>
      <t xml:space="preserve">Total </t>
    </r>
    <r>
      <rPr>
        <b/>
        <sz val="10"/>
        <color rgb="FF000000"/>
        <rFont val="Calibri"/>
        <family val="2"/>
      </rPr>
      <t>11 workshops</t>
    </r>
    <r>
      <rPr>
        <sz val="10"/>
        <color rgb="FF000000"/>
        <rFont val="Calibri"/>
        <family val="2"/>
      </rPr>
      <t xml:space="preserve"> (5 where group works independently) Stone Mosaic</t>
    </r>
  </si>
  <si>
    <r>
      <t xml:space="preserve">Average of 6 people = </t>
    </r>
    <r>
      <rPr>
        <b/>
        <sz val="10"/>
        <color rgb="FF000000"/>
        <rFont val="Calibri"/>
        <family val="2"/>
      </rPr>
      <t>66</t>
    </r>
    <r>
      <rPr>
        <sz val="10"/>
        <color rgb="FF000000"/>
        <rFont val="Calibri"/>
        <family val="2"/>
      </rPr>
      <t xml:space="preserve"> participant at the sessions (Stone Mosaic)</t>
    </r>
  </si>
  <si>
    <r>
      <rPr>
        <b/>
        <sz val="10"/>
        <color rgb="FF000000"/>
        <rFont val="Calibri"/>
        <family val="2"/>
      </rPr>
      <t>1 celebratory event</t>
    </r>
    <r>
      <rPr>
        <sz val="10"/>
        <color rgb="FF000000"/>
        <rFont val="Calibri"/>
        <family val="2"/>
      </rPr>
      <t xml:space="preserve"> at Darley Abbey Day will increase immediate audience numbers and provide opportunity to give further DerwentWISE information</t>
    </r>
  </si>
  <si>
    <r>
      <t xml:space="preserve">Total number of </t>
    </r>
    <r>
      <rPr>
        <b/>
        <sz val="10"/>
        <color rgb="FF000000"/>
        <rFont val="Calibri"/>
        <family val="2"/>
      </rPr>
      <t xml:space="preserve">workshops = 36 </t>
    </r>
    <r>
      <rPr>
        <sz val="10"/>
        <color rgb="FF000000"/>
        <rFont val="Calibri"/>
        <family val="2"/>
      </rPr>
      <t>at launch and community events and schools</t>
    </r>
  </si>
  <si>
    <r>
      <rPr>
        <b/>
        <sz val="10"/>
        <color rgb="FF000000"/>
        <rFont val="Calibri"/>
        <family val="2"/>
      </rPr>
      <t>2 schools engaged</t>
    </r>
    <r>
      <rPr>
        <sz val="10"/>
        <color rgb="FF000000"/>
        <rFont val="Calibri"/>
        <family val="2"/>
      </rPr>
      <t xml:space="preserve"> - 1 </t>
    </r>
    <r>
      <rPr>
        <b/>
        <sz val="10"/>
        <color rgb="FF000000"/>
        <rFont val="Calibri"/>
        <family val="2"/>
      </rPr>
      <t>Derby City</t>
    </r>
    <r>
      <rPr>
        <sz val="10"/>
        <color rgb="FF000000"/>
        <rFont val="Calibri"/>
        <family val="2"/>
      </rPr>
      <t xml:space="preserve">  &amp; 1 </t>
    </r>
    <r>
      <rPr>
        <b/>
        <sz val="10"/>
        <color rgb="FF000000"/>
        <rFont val="Calibri"/>
        <family val="2"/>
      </rPr>
      <t>outside DerwentWISE area</t>
    </r>
  </si>
  <si>
    <r>
      <rPr>
        <b/>
        <sz val="10"/>
        <color rgb="FF000000"/>
        <rFont val="Calibri"/>
        <family val="2"/>
      </rPr>
      <t xml:space="preserve">No. of community groups </t>
    </r>
    <r>
      <rPr>
        <sz val="10"/>
        <color rgb="FF000000"/>
        <rFont val="Calibri"/>
        <family val="2"/>
      </rPr>
      <t>(not an original target)</t>
    </r>
  </si>
  <si>
    <r>
      <rPr>
        <b/>
        <sz val="10"/>
        <color rgb="FF000000"/>
        <rFont val="Calibri"/>
        <family val="2"/>
      </rPr>
      <t>480 participant</t>
    </r>
    <r>
      <rPr>
        <sz val="10"/>
        <color rgb="FF000000"/>
        <rFont val="Calibri"/>
        <family val="2"/>
      </rPr>
      <t xml:space="preserve"> target numbers (Taster sessions, launch events and workshops)</t>
    </r>
  </si>
  <si>
    <r>
      <rPr>
        <b/>
        <sz val="10"/>
        <color rgb="FF000000"/>
        <rFont val="Calibri"/>
        <family val="2"/>
      </rPr>
      <t xml:space="preserve">4 workshops </t>
    </r>
    <r>
      <rPr>
        <sz val="10"/>
        <color rgb="FF000000"/>
        <rFont val="Calibri"/>
        <family val="2"/>
      </rPr>
      <t>= 2 one day-courses for each art-form (painting &amp; photography)</t>
    </r>
  </si>
  <si>
    <r>
      <rPr>
        <b/>
        <sz val="10"/>
        <color rgb="FF000000"/>
        <rFont val="Calibri"/>
        <family val="2"/>
      </rPr>
      <t>No. of works displayed:</t>
    </r>
    <r>
      <rPr>
        <sz val="10"/>
        <color rgb="FF000000"/>
        <rFont val="Calibri"/>
        <family val="2"/>
      </rPr>
      <t xml:space="preserve">  dependant on participants</t>
    </r>
  </si>
  <si>
    <r>
      <rPr>
        <b/>
        <sz val="10"/>
        <color rgb="FF000000"/>
        <rFont val="Calibri"/>
        <family val="2"/>
      </rPr>
      <t xml:space="preserve">1 BSL </t>
    </r>
    <r>
      <rPr>
        <sz val="10"/>
        <color rgb="FF000000"/>
        <rFont val="Calibri"/>
        <family val="2"/>
      </rPr>
      <t xml:space="preserve">story-teller for 1 day event plus </t>
    </r>
    <r>
      <rPr>
        <b/>
        <sz val="10"/>
        <color rgb="FF000000"/>
        <rFont val="Calibri"/>
        <family val="2"/>
      </rPr>
      <t>3 separate walks</t>
    </r>
    <r>
      <rPr>
        <sz val="10"/>
        <color rgb="FF000000"/>
        <rFont val="Calibri"/>
        <family val="2"/>
      </rPr>
      <t xml:space="preserve"> = </t>
    </r>
    <r>
      <rPr>
        <b/>
        <sz val="10"/>
        <color rgb="FF000000"/>
        <rFont val="Calibri"/>
        <family val="2"/>
      </rPr>
      <t>4 activities</t>
    </r>
  </si>
  <si>
    <r>
      <rPr>
        <b/>
        <sz val="10"/>
        <color rgb="FF000000"/>
        <rFont val="Calibri"/>
        <family val="2"/>
      </rPr>
      <t>3 separate ‘toddles’</t>
    </r>
    <r>
      <rPr>
        <sz val="10"/>
        <color rgb="FF000000"/>
        <rFont val="Calibri"/>
        <family val="2"/>
      </rPr>
      <t xml:space="preserve"> plus </t>
    </r>
    <r>
      <rPr>
        <b/>
        <sz val="10"/>
        <color rgb="FF000000"/>
        <rFont val="Calibri"/>
        <family val="2"/>
      </rPr>
      <t>2 Little Chester</t>
    </r>
    <r>
      <rPr>
        <sz val="10"/>
        <color rgb="FF000000"/>
        <rFont val="Calibri"/>
        <family val="2"/>
      </rPr>
      <t xml:space="preserve"> walks = </t>
    </r>
    <r>
      <rPr>
        <b/>
        <sz val="10"/>
        <color rgb="FF000000"/>
        <rFont val="Calibri"/>
        <family val="2"/>
      </rPr>
      <t>5  activities</t>
    </r>
  </si>
  <si>
    <r>
      <rPr>
        <b/>
        <sz val="10"/>
        <color rgb="FF000000"/>
        <rFont val="Calibri"/>
        <family val="2"/>
      </rPr>
      <t>No. of short films, photographic records</t>
    </r>
    <r>
      <rPr>
        <sz val="10"/>
        <color rgb="FF000000"/>
        <rFont val="Calibri"/>
        <family val="2"/>
      </rPr>
      <t xml:space="preserve"> and possibly exhibitions of some of the images and films </t>
    </r>
  </si>
  <si>
    <r>
      <t xml:space="preserve">Total </t>
    </r>
    <r>
      <rPr>
        <b/>
        <sz val="10"/>
        <color rgb="FF000000"/>
        <rFont val="Calibri"/>
        <family val="2"/>
      </rPr>
      <t>40 – 48 workshops</t>
    </r>
    <r>
      <rPr>
        <sz val="10"/>
        <color rgb="FF000000"/>
        <rFont val="Calibri"/>
        <family val="2"/>
      </rPr>
      <t>. Tasters 10 – 13. Workshops 30 - 35 delivered through different programmes ranging from 2 – 4 workshops with different groups</t>
    </r>
  </si>
  <si>
    <r>
      <rPr>
        <b/>
        <sz val="10"/>
        <color rgb="FF000000"/>
        <rFont val="Calibri"/>
        <family val="2"/>
      </rPr>
      <t>No. of exhibitions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</si>
  <si>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 xml:space="preserve">3 celebration events </t>
    </r>
    <r>
      <rPr>
        <sz val="10"/>
        <color rgb="FF000000"/>
        <rFont val="Calibri"/>
        <family val="2"/>
      </rPr>
      <t>sited in south, middle and north of the DerwentWISE area</t>
    </r>
  </si>
  <si>
    <r>
      <rPr>
        <b/>
        <sz val="10"/>
        <color rgb="FF000000"/>
        <rFont val="Calibri"/>
        <family val="2"/>
      </rPr>
      <t>No. of volunteers</t>
    </r>
    <r>
      <rPr>
        <sz val="10"/>
        <color rgb="FF000000"/>
        <rFont val="Calibri"/>
        <family val="2"/>
      </rPr>
      <t xml:space="preserve"> trained in archaeological skills (no figure used)</t>
    </r>
  </si>
  <si>
    <r>
      <rPr>
        <b/>
        <sz val="10"/>
        <color rgb="FF000000"/>
        <rFont val="Calibri"/>
        <family val="2"/>
      </rPr>
      <t xml:space="preserve">2 surveys </t>
    </r>
    <r>
      <rPr>
        <sz val="10"/>
        <color rgb="FF000000"/>
        <rFont val="Calibri"/>
        <family val="2"/>
      </rPr>
      <t>carried out in Lea &amp; Bow Wood</t>
    </r>
  </si>
  <si>
    <r>
      <t xml:space="preserve">Creation of </t>
    </r>
    <r>
      <rPr>
        <b/>
        <sz val="10"/>
        <color rgb="FF000000"/>
        <rFont val="Calibri"/>
        <family val="2"/>
      </rPr>
      <t>1 management plan</t>
    </r>
    <r>
      <rPr>
        <sz val="10"/>
        <color rgb="FF000000"/>
        <rFont val="Calibri"/>
        <family val="2"/>
      </rPr>
      <t xml:space="preserve"> for the archaeological remains to sit alongside that of the ecological resource</t>
    </r>
  </si>
  <si>
    <r>
      <t xml:space="preserve">Enhanced HER dataset = </t>
    </r>
    <r>
      <rPr>
        <b/>
        <sz val="10"/>
        <color rgb="FF000000"/>
        <rFont val="Calibri"/>
        <family val="2"/>
      </rPr>
      <t>No of revised/new entries</t>
    </r>
  </si>
  <si>
    <r>
      <rPr>
        <b/>
        <sz val="10"/>
        <color rgb="FF000000"/>
        <rFont val="Calibri"/>
        <family val="2"/>
      </rPr>
      <t xml:space="preserve">3 events </t>
    </r>
    <r>
      <rPr>
        <sz val="10"/>
        <color rgb="FF000000"/>
        <rFont val="Calibri"/>
        <family val="2"/>
      </rPr>
      <t>each with 6 participatory arts workshops (6 workshops not counted as under B3,B6 &amp; B7)</t>
    </r>
  </si>
  <si>
    <r>
      <rPr>
        <b/>
        <sz val="10"/>
        <color rgb="FF000000"/>
        <rFont val="Calibri"/>
        <family val="2"/>
      </rPr>
      <t>No of grants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</si>
  <si>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 xml:space="preserve">1 report </t>
    </r>
    <r>
      <rPr>
        <sz val="10"/>
        <color rgb="FF000000"/>
        <rFont val="Calibri"/>
        <family val="2"/>
      </rPr>
      <t xml:space="preserve">- specialist data processing and analysis of images from bespoke flight                                                </t>
    </r>
  </si>
  <si>
    <r>
      <t xml:space="preserve">The improvements of a 8 km canal towpath at Cromford - </t>
    </r>
    <r>
      <rPr>
        <b/>
        <sz val="10"/>
        <color rgb="FF000000"/>
        <rFont val="Calibri"/>
        <family val="2"/>
      </rPr>
      <t>4km</t>
    </r>
    <r>
      <rPr>
        <sz val="10"/>
        <color rgb="FF000000"/>
        <rFont val="Calibri"/>
        <family val="2"/>
      </rPr>
      <t xml:space="preserve"> of actual works</t>
    </r>
  </si>
  <si>
    <r>
      <rPr>
        <b/>
        <sz val="10"/>
        <color rgb="FF000000"/>
        <rFont val="Calibri"/>
        <family val="2"/>
      </rPr>
      <t>180 delivery sessions</t>
    </r>
    <r>
      <rPr>
        <sz val="10"/>
        <color rgb="FF000000"/>
        <rFont val="Calibri"/>
        <family val="2"/>
      </rPr>
      <t xml:space="preserve"> with schools</t>
    </r>
  </si>
  <si>
    <r>
      <rPr>
        <b/>
        <sz val="10"/>
        <color rgb="FF000000"/>
        <rFont val="Calibri"/>
        <family val="2"/>
      </rPr>
      <t>26 promotional events</t>
    </r>
    <r>
      <rPr>
        <sz val="10"/>
        <color rgb="FF000000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</si>
  <si>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65 landscape/wildlife features</t>
    </r>
    <r>
      <rPr>
        <sz val="10"/>
        <color rgb="FF000000"/>
        <rFont val="Calibri"/>
        <family val="2"/>
      </rPr>
      <t xml:space="preserve"> created</t>
    </r>
  </si>
  <si>
    <r>
      <rPr>
        <b/>
        <sz val="10"/>
        <color rgb="FF000000"/>
        <rFont val="Calibri"/>
        <family val="2"/>
      </rPr>
      <t>No. of teachers trained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</si>
  <si>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6,340 school children</t>
    </r>
    <r>
      <rPr>
        <sz val="10"/>
        <color rgb="FF000000"/>
        <rFont val="Calibri"/>
        <family val="2"/>
      </rPr>
      <t xml:space="preserve"> engaged</t>
    </r>
  </si>
  <si>
    <r>
      <rPr>
        <b/>
        <sz val="10"/>
        <color rgb="FF000000"/>
        <rFont val="Calibri"/>
        <family val="2"/>
      </rPr>
      <t>1 ‘heritage spotters trail’</t>
    </r>
    <r>
      <rPr>
        <sz val="10"/>
        <color rgb="FF000000"/>
        <rFont val="Calibri"/>
        <family val="2"/>
      </rPr>
      <t xml:space="preserve"> for schools travelling by train along the Derwent Valley</t>
    </r>
  </si>
  <si>
    <r>
      <rPr>
        <b/>
        <sz val="10"/>
        <color rgb="FF000000"/>
        <rFont val="Calibri"/>
        <family val="2"/>
      </rPr>
      <t>24 workshops</t>
    </r>
    <r>
      <rPr>
        <sz val="10"/>
        <color rgb="FF000000"/>
        <rFont val="Calibri"/>
        <family val="2"/>
      </rPr>
      <t xml:space="preserve"> - collecting narrative historical accounts of the development of the local sandstone quarrying industries</t>
    </r>
  </si>
  <si>
    <r>
      <rPr>
        <b/>
        <sz val="10"/>
        <color rgb="FF000000"/>
        <rFont val="Calibri"/>
        <family val="2"/>
      </rPr>
      <t>240 participants</t>
    </r>
    <r>
      <rPr>
        <sz val="10"/>
        <color rgb="FF000000"/>
        <rFont val="Calibri"/>
        <family val="2"/>
      </rPr>
      <t xml:space="preserve"> </t>
    </r>
  </si>
  <si>
    <r>
      <rPr>
        <b/>
        <sz val="10"/>
        <color rgb="FF000000"/>
        <rFont val="Calibri"/>
        <family val="2"/>
      </rPr>
      <t>1 full condition survey</t>
    </r>
    <r>
      <rPr>
        <sz val="10"/>
        <color rgb="FF000000"/>
        <rFont val="Calibri"/>
        <family val="2"/>
      </rPr>
      <t xml:space="preserve"> of the Derwent Valley Heritage Way Trail</t>
    </r>
  </si>
  <si>
    <r>
      <t xml:space="preserve">Enable </t>
    </r>
    <r>
      <rPr>
        <b/>
        <sz val="10"/>
        <color rgb="FF000000"/>
        <rFont val="Calibri"/>
        <family val="2"/>
      </rPr>
      <t xml:space="preserve">100,000 visitors </t>
    </r>
    <r>
      <rPr>
        <sz val="10"/>
        <color rgb="FF000000"/>
        <rFont val="Calibri"/>
        <family val="2"/>
      </rPr>
      <t>annually to engage with regional heritage</t>
    </r>
  </si>
  <si>
    <r>
      <rPr>
        <b/>
        <sz val="10"/>
        <color rgb="FF000000"/>
        <rFont val="Calibri"/>
        <family val="2"/>
      </rPr>
      <t>1 decked viewing platform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</si>
  <si>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2 interpretation panels</t>
    </r>
    <r>
      <rPr>
        <sz val="10"/>
        <color rgb="FF000000"/>
        <rFont val="Calibri"/>
        <family val="2"/>
      </rPr>
      <t xml:space="preserve"> (not an original target)</t>
    </r>
  </si>
  <si>
    <r>
      <rPr>
        <b/>
        <sz val="10"/>
        <color rgb="FF000000"/>
        <rFont val="Calibri"/>
        <family val="2"/>
      </rPr>
      <t>1 leaflet</t>
    </r>
    <r>
      <rPr>
        <sz val="10"/>
        <color rgb="FF000000"/>
        <rFont val="Calibri"/>
        <family val="2"/>
      </rPr>
      <t xml:space="preserve"> in print &amp; web format</t>
    </r>
  </si>
  <si>
    <r>
      <rPr>
        <b/>
        <sz val="10"/>
        <color rgb="FF000000"/>
        <rFont val="Calibri"/>
        <family val="2"/>
      </rPr>
      <t xml:space="preserve">No of volunteers </t>
    </r>
    <r>
      <rPr>
        <sz val="10"/>
        <color rgb="FF000000"/>
        <rFont val="Calibri"/>
        <family val="2"/>
      </rPr>
      <t>trained in access audit skills (not an original target)</t>
    </r>
  </si>
  <si>
    <r>
      <t>1 musical composition of 45 minutes long</t>
    </r>
    <r>
      <rPr>
        <sz val="10"/>
        <color rgb="FF000000"/>
        <rFont val="Calibri"/>
        <family val="2"/>
      </rPr>
      <t xml:space="preserve"> (not an original target)</t>
    </r>
  </si>
  <si>
    <r>
      <t xml:space="preserve">No. of participants </t>
    </r>
    <r>
      <rPr>
        <sz val="10"/>
        <color rgb="FF000000"/>
        <rFont val="Calibri"/>
        <family val="2"/>
      </rPr>
      <t>(not an original target)</t>
    </r>
  </si>
  <si>
    <r>
      <rPr>
        <b/>
        <sz val="10"/>
        <color rgb="FF000000"/>
        <rFont val="Calibri"/>
        <family val="2"/>
      </rPr>
      <t>No. of pages</t>
    </r>
    <r>
      <rPr>
        <sz val="10"/>
        <color rgb="FF000000"/>
        <rFont val="Calibri"/>
        <family val="2"/>
      </rPr>
      <t xml:space="preserve"> on website (no figure used)</t>
    </r>
  </si>
  <si>
    <r>
      <rPr>
        <b/>
        <sz val="10"/>
        <color rgb="FF000000"/>
        <rFont val="Calibri"/>
        <family val="2"/>
      </rPr>
      <t>1 new guide book</t>
    </r>
    <r>
      <rPr>
        <sz val="10"/>
        <color rgb="FF000000"/>
        <rFont val="Calibri"/>
        <family val="2"/>
      </rPr>
      <t xml:space="preserve"> for the Derwent Valley Heritage Way Trail produced</t>
    </r>
  </si>
  <si>
    <r>
      <t xml:space="preserve">A minimum of </t>
    </r>
    <r>
      <rPr>
        <b/>
        <sz val="10"/>
        <color rgb="FF000000"/>
        <rFont val="Calibri"/>
        <family val="2"/>
      </rPr>
      <t>4 grant awards</t>
    </r>
    <r>
      <rPr>
        <sz val="10"/>
        <color rgb="FF000000"/>
        <rFont val="Calibri"/>
        <family val="2"/>
      </rPr>
      <t xml:space="preserve"> depending on the value of each grant awarded</t>
    </r>
  </si>
  <si>
    <r>
      <t xml:space="preserve">No. of interpretation panels </t>
    </r>
    <r>
      <rPr>
        <sz val="10"/>
        <color rgb="FF000000"/>
        <rFont val="Calibri"/>
        <family val="2"/>
      </rPr>
      <t>(not an original target)</t>
    </r>
  </si>
  <si>
    <r>
      <t xml:space="preserve">No. of sites improved </t>
    </r>
    <r>
      <rPr>
        <sz val="10"/>
        <color rgb="FF000000"/>
        <rFont val="Calibri"/>
        <family val="2"/>
      </rPr>
      <t>(not an original target)</t>
    </r>
  </si>
  <si>
    <r>
      <rPr>
        <b/>
        <sz val="10"/>
        <color rgb="FF000000"/>
        <rFont val="Calibri"/>
        <family val="2"/>
      </rPr>
      <t>16 participants</t>
    </r>
    <r>
      <rPr>
        <sz val="10"/>
        <color rgb="FF000000"/>
        <rFont val="Calibri"/>
        <family val="2"/>
      </rPr>
      <t xml:space="preserve"> trained as Level 3 Forest School Practitioners</t>
    </r>
  </si>
  <si>
    <r>
      <rPr>
        <b/>
        <sz val="10"/>
        <color rgb="FF000000"/>
        <rFont val="Calibri"/>
        <family val="2"/>
      </rPr>
      <t>Total 96</t>
    </r>
    <r>
      <rPr>
        <sz val="10"/>
        <color rgb="FF000000"/>
        <rFont val="Calibri"/>
        <family val="2"/>
      </rPr>
      <t xml:space="preserve"> - The 16 participants lead a minimum of</t>
    </r>
    <r>
      <rPr>
        <b/>
        <sz val="10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6 sessions (of between 2 and 6 hours duration) in an outdoor and woodland environment with a client group</t>
    </r>
  </si>
  <si>
    <r>
      <rPr>
        <b/>
        <sz val="10"/>
        <color rgb="FF000000"/>
        <rFont val="Calibri"/>
        <family val="2"/>
      </rPr>
      <t>No. of schools</t>
    </r>
    <r>
      <rPr>
        <sz val="10"/>
        <color rgb="FF000000"/>
        <rFont val="Calibri"/>
        <family val="2"/>
      </rPr>
      <t xml:space="preserve"> engaged (not an original target)</t>
    </r>
  </si>
  <si>
    <r>
      <rPr>
        <b/>
        <sz val="10"/>
        <color rgb="FF000000"/>
        <rFont val="Calibri"/>
        <family val="2"/>
      </rPr>
      <t>100 to 240 young people</t>
    </r>
    <r>
      <rPr>
        <sz val="10"/>
        <color rgb="FF000000"/>
        <rFont val="Calibri"/>
        <family val="2"/>
      </rPr>
      <t xml:space="preserve"> each going on 6 sessions</t>
    </r>
  </si>
  <si>
    <r>
      <t xml:space="preserve">No. of publicity materials </t>
    </r>
    <r>
      <rPr>
        <sz val="10"/>
        <color rgb="FF000000"/>
        <rFont val="Calibri"/>
        <family val="2"/>
      </rPr>
      <t>(not an original target)</t>
    </r>
  </si>
  <si>
    <r>
      <t xml:space="preserve">No. of bespoke courses/workshops </t>
    </r>
    <r>
      <rPr>
        <sz val="10"/>
        <color rgb="FF000000"/>
        <rFont val="Calibri"/>
        <family val="2"/>
      </rPr>
      <t>(not an original target)</t>
    </r>
  </si>
  <si>
    <r>
      <rPr>
        <b/>
        <sz val="10"/>
        <color rgb="FF000000"/>
        <rFont val="Calibri"/>
        <family val="2"/>
      </rPr>
      <t xml:space="preserve">390 participants for practical training </t>
    </r>
    <r>
      <rPr>
        <sz val="10"/>
        <color rgb="FF000000"/>
        <rFont val="Calibri"/>
        <family val="2"/>
      </rPr>
      <t>(only Yr1 figures provided)</t>
    </r>
  </si>
  <si>
    <r>
      <rPr>
        <b/>
        <sz val="10"/>
        <color rgb="FF000000"/>
        <rFont val="Calibri"/>
        <family val="2"/>
      </rPr>
      <t>No. of records created</t>
    </r>
    <r>
      <rPr>
        <sz val="10"/>
        <color rgb="FF000000"/>
        <rFont val="Calibri"/>
        <family val="2"/>
      </rPr>
      <t xml:space="preserve"> for Local Biological Record Centre (figure not used)</t>
    </r>
  </si>
  <si>
    <r>
      <rPr>
        <b/>
        <sz val="10"/>
        <color rgb="FF000000"/>
        <rFont val="Calibri"/>
        <family val="2"/>
      </rPr>
      <t>20 youth and family rangers</t>
    </r>
    <r>
      <rPr>
        <sz val="10"/>
        <color rgb="FF000000"/>
        <rFont val="Calibri"/>
        <family val="2"/>
      </rPr>
      <t xml:space="preserve"> sessions for Wildlife Rangers</t>
    </r>
  </si>
  <si>
    <r>
      <t xml:space="preserve">5 family learning sessions WATCH </t>
    </r>
    <r>
      <rPr>
        <sz val="10"/>
        <color rgb="FF000000"/>
        <rFont val="Calibri"/>
        <family val="2"/>
      </rPr>
      <t xml:space="preserve">(only Yr1 &amp; Yr 2) for Wildlife Rangers </t>
    </r>
  </si>
  <si>
    <r>
      <t xml:space="preserve">No. of community groups </t>
    </r>
    <r>
      <rPr>
        <sz val="10"/>
        <color rgb="FF000000"/>
        <rFont val="Calibri"/>
        <family val="2"/>
      </rPr>
      <t>(not an original target)</t>
    </r>
  </si>
  <si>
    <r>
      <rPr>
        <b/>
        <sz val="10"/>
        <color rgb="FF000000"/>
        <rFont val="Calibri"/>
        <family val="2"/>
      </rPr>
      <t>300 youth and family rangers participants</t>
    </r>
    <r>
      <rPr>
        <sz val="10"/>
        <color rgb="FF000000"/>
        <rFont val="Calibri"/>
        <family val="2"/>
      </rPr>
      <t xml:space="preserve"> for Wildlife Rangers</t>
    </r>
  </si>
  <si>
    <r>
      <rPr>
        <b/>
        <sz val="10"/>
        <color rgb="FF000000"/>
        <rFont val="Calibri"/>
        <family val="2"/>
      </rPr>
      <t>No. of training sessions</t>
    </r>
    <r>
      <rPr>
        <sz val="10"/>
        <color rgb="FF000000"/>
        <rFont val="Calibri"/>
        <family val="2"/>
      </rPr>
      <t xml:space="preserve"> delivered (not an original target)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</si>
</sst>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name val="Calibri"/>
      <family val="2"/>
    </font>
    <font>
      <b/>
      <i/>
      <sz val="11"/>
      <color rgb="FF000000"/>
      <name val="Calibri"/>
      <family val="2"/>
    </font>
    <font>
      <sz val="10"/>
      <color rgb="FF002060"/>
      <name val="Calibri"/>
      <family val="2"/>
    </font>
    <font>
      <sz val="12"/>
      <color rgb="FFFF0000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6B0C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7E4BC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BF8F9"/>
        <bgColor rgb="FF000000"/>
      </patternFill>
    </fill>
    <fill>
      <patternFill patternType="solid">
        <fgColor rgb="FFDDC5CB"/>
        <bgColor rgb="FF000000"/>
      </patternFill>
    </fill>
    <fill>
      <patternFill patternType="solid">
        <fgColor rgb="FFF79646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indexed="64"/>
      </bottom>
      <diagonal/>
    </border>
    <border>
      <left/>
      <right/>
      <top style="thin">
        <color rgb="FF808080"/>
      </top>
      <bottom style="thin">
        <color rgb="FF000000"/>
      </bottom>
      <diagonal/>
    </border>
    <border>
      <left style="thin">
        <color indexed="64"/>
      </left>
      <right/>
      <top style="thin">
        <color rgb="FF808080"/>
      </top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horizontal="right" vertical="top" wrapText="1"/>
    </xf>
    <xf numFmtId="0" fontId="4" fillId="4" borderId="0" xfId="0" applyFont="1" applyFill="1" applyBorder="1"/>
    <xf numFmtId="0" fontId="2" fillId="4" borderId="0" xfId="0" applyFont="1" applyFill="1" applyBorder="1"/>
    <xf numFmtId="9" fontId="2" fillId="4" borderId="0" xfId="2" applyFont="1" applyFill="1" applyBorder="1"/>
    <xf numFmtId="0" fontId="5" fillId="6" borderId="1" xfId="0" applyFont="1" applyFill="1" applyBorder="1" applyAlignment="1">
      <alignment horizontal="center" vertical="top"/>
    </xf>
    <xf numFmtId="0" fontId="5" fillId="6" borderId="1" xfId="0" applyNumberFormat="1" applyFont="1" applyFill="1" applyBorder="1" applyAlignment="1">
      <alignment horizontal="center" vertical="top" wrapText="1"/>
    </xf>
    <xf numFmtId="0" fontId="5" fillId="6" borderId="1" xfId="0" applyNumberFormat="1" applyFont="1" applyFill="1" applyBorder="1" applyAlignment="1">
      <alignment horizontal="left" vertical="top"/>
    </xf>
    <xf numFmtId="0" fontId="5" fillId="6" borderId="1" xfId="0" applyNumberFormat="1" applyFont="1" applyFill="1" applyBorder="1" applyAlignment="1">
      <alignment horizontal="right" vertical="top" wrapText="1"/>
    </xf>
    <xf numFmtId="9" fontId="5" fillId="6" borderId="1" xfId="2" applyFont="1" applyFill="1" applyBorder="1" applyAlignment="1">
      <alignment horizontal="center" vertical="top" wrapText="1"/>
    </xf>
    <xf numFmtId="0" fontId="5" fillId="6" borderId="1" xfId="0" applyNumberFormat="1" applyFont="1" applyFill="1" applyBorder="1" applyAlignment="1">
      <alignment horizontal="left" vertical="top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right" vertical="center"/>
    </xf>
    <xf numFmtId="0" fontId="6" fillId="2" borderId="12" xfId="0" applyNumberFormat="1" applyFont="1" applyFill="1" applyBorder="1" applyAlignment="1">
      <alignment horizontal="right" vertical="center"/>
    </xf>
    <xf numFmtId="1" fontId="9" fillId="2" borderId="13" xfId="0" applyNumberFormat="1" applyFont="1" applyFill="1" applyBorder="1" applyAlignment="1">
      <alignment horizontal="right" vertical="center"/>
    </xf>
    <xf numFmtId="1" fontId="4" fillId="2" borderId="13" xfId="0" applyNumberFormat="1" applyFont="1" applyFill="1" applyBorder="1" applyAlignment="1">
      <alignment horizontal="right" vertical="center"/>
    </xf>
    <xf numFmtId="9" fontId="4" fillId="2" borderId="13" xfId="2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7" borderId="11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right" vertical="center"/>
    </xf>
    <xf numFmtId="1" fontId="9" fillId="4" borderId="13" xfId="0" applyNumberFormat="1" applyFont="1" applyFill="1" applyBorder="1" applyAlignment="1">
      <alignment horizontal="right" vertical="center"/>
    </xf>
    <xf numFmtId="1" fontId="4" fillId="4" borderId="13" xfId="0" applyNumberFormat="1" applyFont="1" applyFill="1" applyBorder="1" applyAlignment="1">
      <alignment horizontal="right" vertical="center"/>
    </xf>
    <xf numFmtId="9" fontId="4" fillId="4" borderId="13" xfId="2" applyFont="1" applyFill="1" applyBorder="1" applyAlignment="1">
      <alignment horizontal="right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 wrapText="1"/>
    </xf>
    <xf numFmtId="0" fontId="4" fillId="7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0" fontId="4" fillId="7" borderId="15" xfId="0" applyNumberFormat="1" applyFont="1" applyFill="1" applyBorder="1" applyAlignment="1">
      <alignment horizontal="center" vertical="center"/>
    </xf>
    <xf numFmtId="0" fontId="10" fillId="7" borderId="1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15" xfId="0" applyNumberFormat="1" applyFont="1" applyFill="1" applyBorder="1" applyAlignment="1">
      <alignment horizontal="center" vertical="center"/>
    </xf>
    <xf numFmtId="0" fontId="6" fillId="8" borderId="12" xfId="0" applyNumberFormat="1" applyFont="1" applyFill="1" applyBorder="1" applyAlignment="1">
      <alignment horizontal="right" vertical="center"/>
    </xf>
    <xf numFmtId="1" fontId="9" fillId="8" borderId="13" xfId="0" applyNumberFormat="1" applyFont="1" applyFill="1" applyBorder="1" applyAlignment="1">
      <alignment horizontal="right" vertical="center"/>
    </xf>
    <xf numFmtId="1" fontId="4" fillId="8" borderId="13" xfId="0" applyNumberFormat="1" applyFont="1" applyFill="1" applyBorder="1" applyAlignment="1">
      <alignment horizontal="right" vertical="center"/>
    </xf>
    <xf numFmtId="9" fontId="4" fillId="8" borderId="13" xfId="2" applyFont="1" applyFill="1" applyBorder="1" applyAlignment="1">
      <alignment horizontal="right" vertical="center"/>
    </xf>
    <xf numFmtId="0" fontId="4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4" fillId="9" borderId="15" xfId="0" applyNumberFormat="1" applyFont="1" applyFill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center" vertical="top"/>
    </xf>
    <xf numFmtId="0" fontId="5" fillId="10" borderId="1" xfId="0" applyNumberFormat="1" applyFont="1" applyFill="1" applyBorder="1" applyAlignment="1">
      <alignment horizontal="center" vertical="top" wrapText="1"/>
    </xf>
    <xf numFmtId="0" fontId="5" fillId="10" borderId="1" xfId="0" applyNumberFormat="1" applyFont="1" applyFill="1" applyBorder="1" applyAlignment="1">
      <alignment horizontal="left" vertical="top" wrapText="1"/>
    </xf>
    <xf numFmtId="0" fontId="5" fillId="10" borderId="1" xfId="0" applyNumberFormat="1" applyFont="1" applyFill="1" applyBorder="1" applyAlignment="1">
      <alignment horizontal="right" vertical="top" wrapText="1"/>
    </xf>
    <xf numFmtId="9" fontId="5" fillId="11" borderId="1" xfId="2" applyFont="1" applyFill="1" applyBorder="1" applyAlignment="1">
      <alignment horizontal="right" vertical="top"/>
    </xf>
    <xf numFmtId="0" fontId="5" fillId="11" borderId="1" xfId="0" applyNumberFormat="1" applyFont="1" applyFill="1" applyBorder="1" applyAlignment="1">
      <alignment horizontal="left" vertical="top"/>
    </xf>
    <xf numFmtId="0" fontId="7" fillId="10" borderId="0" xfId="0" applyFont="1" applyFill="1" applyBorder="1" applyAlignment="1">
      <alignment vertical="center" wrapText="1"/>
    </xf>
    <xf numFmtId="0" fontId="4" fillId="10" borderId="0" xfId="0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horizontal="left" vertical="center" wrapText="1"/>
    </xf>
    <xf numFmtId="0" fontId="12" fillId="0" borderId="15" xfId="0" applyNumberFormat="1" applyFont="1" applyFill="1" applyBorder="1" applyAlignment="1">
      <alignment horizontal="center" vertical="center"/>
    </xf>
    <xf numFmtId="0" fontId="12" fillId="7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wrapText="1"/>
    </xf>
    <xf numFmtId="0" fontId="5" fillId="12" borderId="1" xfId="0" applyFont="1" applyFill="1" applyBorder="1" applyAlignment="1">
      <alignment horizontal="center" vertical="top"/>
    </xf>
    <xf numFmtId="0" fontId="5" fillId="12" borderId="1" xfId="0" applyNumberFormat="1" applyFont="1" applyFill="1" applyBorder="1" applyAlignment="1">
      <alignment horizontal="center" vertical="top" wrapText="1"/>
    </xf>
    <xf numFmtId="0" fontId="5" fillId="12" borderId="1" xfId="0" applyNumberFormat="1" applyFont="1" applyFill="1" applyBorder="1" applyAlignment="1">
      <alignment horizontal="left" vertical="top" wrapText="1"/>
    </xf>
    <xf numFmtId="0" fontId="5" fillId="12" borderId="1" xfId="0" applyNumberFormat="1" applyFont="1" applyFill="1" applyBorder="1" applyAlignment="1">
      <alignment horizontal="right" vertical="top" wrapText="1"/>
    </xf>
    <xf numFmtId="9" fontId="5" fillId="12" borderId="1" xfId="2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vertical="center" wrapText="1"/>
    </xf>
    <xf numFmtId="0" fontId="7" fillId="12" borderId="0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2" borderId="13" xfId="1" applyNumberFormat="1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left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7" borderId="11" xfId="0" applyFont="1" applyFill="1" applyBorder="1" applyAlignment="1"/>
    <xf numFmtId="0" fontId="2" fillId="0" borderId="5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4" fillId="7" borderId="0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top"/>
    </xf>
    <xf numFmtId="0" fontId="5" fillId="13" borderId="1" xfId="0" applyNumberFormat="1" applyFont="1" applyFill="1" applyBorder="1" applyAlignment="1">
      <alignment horizontal="center" vertical="top" wrapText="1"/>
    </xf>
    <xf numFmtId="0" fontId="5" fillId="13" borderId="1" xfId="0" applyNumberFormat="1" applyFont="1" applyFill="1" applyBorder="1" applyAlignment="1">
      <alignment horizontal="left" vertical="top" wrapText="1"/>
    </xf>
    <xf numFmtId="0" fontId="5" fillId="13" borderId="1" xfId="0" applyNumberFormat="1" applyFont="1" applyFill="1" applyBorder="1" applyAlignment="1">
      <alignment horizontal="right" vertical="top" wrapText="1"/>
    </xf>
    <xf numFmtId="9" fontId="5" fillId="13" borderId="1" xfId="2" applyFont="1" applyFill="1" applyBorder="1" applyAlignment="1">
      <alignment horizontal="center" vertical="top" wrapText="1"/>
    </xf>
    <xf numFmtId="0" fontId="4" fillId="0" borderId="19" xfId="0" applyNumberFormat="1" applyFont="1" applyFill="1" applyBorder="1" applyAlignment="1">
      <alignment horizontal="center" vertical="center"/>
    </xf>
    <xf numFmtId="0" fontId="4" fillId="13" borderId="0" xfId="0" applyFont="1" applyFill="1" applyBorder="1" applyAlignment="1">
      <alignment vertical="center" wrapText="1"/>
    </xf>
    <xf numFmtId="0" fontId="4" fillId="0" borderId="20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6" fillId="2" borderId="20" xfId="0" applyNumberFormat="1" applyFont="1" applyFill="1" applyBorder="1" applyAlignment="1">
      <alignment horizontal="right" vertical="center"/>
    </xf>
    <xf numFmtId="1" fontId="9" fillId="2" borderId="20" xfId="0" applyNumberFormat="1" applyFont="1" applyFill="1" applyBorder="1" applyAlignment="1">
      <alignment horizontal="right" vertical="center"/>
    </xf>
    <xf numFmtId="1" fontId="4" fillId="2" borderId="20" xfId="0" applyNumberFormat="1" applyFont="1" applyFill="1" applyBorder="1" applyAlignment="1">
      <alignment horizontal="right" vertical="center"/>
    </xf>
    <xf numFmtId="9" fontId="4" fillId="2" borderId="20" xfId="2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horizontal="right" vertical="center"/>
    </xf>
    <xf numFmtId="0" fontId="7" fillId="13" borderId="0" xfId="0" applyFont="1" applyFill="1" applyBorder="1" applyAlignment="1">
      <alignment vertical="center" wrapText="1"/>
    </xf>
    <xf numFmtId="0" fontId="6" fillId="4" borderId="13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top" wrapText="1"/>
    </xf>
    <xf numFmtId="0" fontId="4" fillId="7" borderId="7" xfId="0" applyNumberFormat="1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vertical="center" wrapText="1"/>
    </xf>
    <xf numFmtId="0" fontId="4" fillId="0" borderId="22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1" fontId="9" fillId="2" borderId="23" xfId="0" applyNumberFormat="1" applyFont="1" applyFill="1" applyBorder="1" applyAlignment="1">
      <alignment horizontal="right" vertical="center"/>
    </xf>
    <xf numFmtId="1" fontId="4" fillId="2" borderId="23" xfId="0" applyNumberFormat="1" applyFont="1" applyFill="1" applyBorder="1" applyAlignment="1">
      <alignment horizontal="right" vertical="center"/>
    </xf>
    <xf numFmtId="9" fontId="4" fillId="2" borderId="23" xfId="2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center" vertical="top"/>
    </xf>
    <xf numFmtId="0" fontId="5" fillId="14" borderId="1" xfId="0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vertical="top" wrapText="1"/>
    </xf>
    <xf numFmtId="0" fontId="5" fillId="14" borderId="1" xfId="0" applyNumberFormat="1" applyFont="1" applyFill="1" applyBorder="1" applyAlignment="1">
      <alignment horizontal="right" vertical="top" wrapText="1"/>
    </xf>
    <xf numFmtId="9" fontId="5" fillId="14" borderId="1" xfId="2" applyFont="1" applyFill="1" applyBorder="1" applyAlignment="1">
      <alignment horizontal="right" vertical="top" wrapText="1"/>
    </xf>
    <xf numFmtId="0" fontId="5" fillId="14" borderId="1" xfId="0" applyNumberFormat="1" applyFont="1" applyFill="1" applyBorder="1" applyAlignment="1">
      <alignment horizontal="left" vertical="top" wrapText="1"/>
    </xf>
    <xf numFmtId="0" fontId="4" fillId="7" borderId="19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14" borderId="0" xfId="0" applyFont="1" applyFill="1" applyBorder="1" applyAlignment="1">
      <alignment vertical="center" wrapText="1"/>
    </xf>
    <xf numFmtId="0" fontId="4" fillId="7" borderId="24" xfId="0" applyNumberFormat="1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vertical="center" wrapText="1"/>
    </xf>
    <xf numFmtId="0" fontId="4" fillId="0" borderId="23" xfId="0" applyNumberFormat="1" applyFont="1" applyFill="1" applyBorder="1" applyAlignment="1">
      <alignment vertical="center"/>
    </xf>
    <xf numFmtId="0" fontId="6" fillId="2" borderId="22" xfId="0" applyNumberFormat="1" applyFont="1" applyFill="1" applyBorder="1" applyAlignment="1">
      <alignment horizontal="right" vertical="center"/>
    </xf>
    <xf numFmtId="1" fontId="9" fillId="2" borderId="22" xfId="0" applyNumberFormat="1" applyFont="1" applyFill="1" applyBorder="1" applyAlignment="1">
      <alignment horizontal="right" vertical="center"/>
    </xf>
    <xf numFmtId="1" fontId="4" fillId="2" borderId="22" xfId="0" applyNumberFormat="1" applyFont="1" applyFill="1" applyBorder="1" applyAlignment="1">
      <alignment horizontal="right" vertical="center"/>
    </xf>
    <xf numFmtId="9" fontId="4" fillId="2" borderId="22" xfId="2" applyFont="1" applyFill="1" applyBorder="1" applyAlignment="1">
      <alignment horizontal="right" vertical="center"/>
    </xf>
    <xf numFmtId="0" fontId="4" fillId="0" borderId="25" xfId="0" applyFont="1" applyFill="1" applyBorder="1" applyAlignment="1">
      <alignment vertical="center"/>
    </xf>
    <xf numFmtId="0" fontId="2" fillId="0" borderId="0" xfId="0" applyNumberFormat="1" applyFont="1" applyFill="1" applyBorder="1"/>
    <xf numFmtId="0" fontId="6" fillId="0" borderId="0" xfId="0" applyNumberFormat="1" applyFont="1" applyFill="1" applyBorder="1"/>
    <xf numFmtId="9" fontId="2" fillId="0" borderId="0" xfId="2" applyFont="1" applyFill="1" applyBorder="1"/>
    <xf numFmtId="0" fontId="2" fillId="0" borderId="10" xfId="0" applyNumberFormat="1" applyFont="1" applyFill="1" applyBorder="1"/>
    <xf numFmtId="0" fontId="6" fillId="0" borderId="10" xfId="0" applyNumberFormat="1" applyFont="1" applyFill="1" applyBorder="1"/>
    <xf numFmtId="0" fontId="5" fillId="0" borderId="0" xfId="0" applyFont="1" applyFill="1" applyBorder="1"/>
    <xf numFmtId="0" fontId="13" fillId="0" borderId="0" xfId="0" applyFont="1" applyFill="1" applyBorder="1"/>
    <xf numFmtId="0" fontId="1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9" fontId="2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right" vertical="top" wrapText="1"/>
    </xf>
    <xf numFmtId="49" fontId="4" fillId="3" borderId="0" xfId="0" applyNumberFormat="1" applyFont="1" applyFill="1" applyBorder="1" applyAlignment="1">
      <alignment vertical="top" wrapText="1"/>
    </xf>
    <xf numFmtId="49" fontId="4" fillId="5" borderId="0" xfId="0" applyNumberFormat="1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3"/>
  <sheetViews>
    <sheetView tabSelected="1" workbookViewId="0">
      <selection activeCell="C1" sqref="C1"/>
    </sheetView>
  </sheetViews>
  <sheetFormatPr defaultRowHeight="15.75" x14ac:dyDescent="0.25"/>
  <cols>
    <col min="1" max="1" width="9.140625" style="1"/>
    <col min="2" max="2" width="12" style="2" bestFit="1" customWidth="1"/>
    <col min="3" max="3" width="52.7109375" style="1" customWidth="1"/>
    <col min="4" max="8" width="10.7109375" style="134" customWidth="1"/>
    <col min="9" max="9" width="10.7109375" style="135" customWidth="1"/>
    <col min="10" max="10" width="12" style="147" bestFit="1" customWidth="1"/>
    <col min="11" max="11" width="12.5703125" style="1" customWidth="1"/>
    <col min="12" max="12" width="10.7109375" style="136" customWidth="1"/>
    <col min="13" max="13" width="32.5703125" style="1" customWidth="1"/>
    <col min="14" max="15" width="9.140625" style="1"/>
    <col min="16" max="16" width="13.28515625" style="1" customWidth="1"/>
    <col min="17" max="16384" width="9.140625" style="1"/>
  </cols>
  <sheetData>
    <row r="1" spans="1:13" ht="15.75" customHeight="1" x14ac:dyDescent="0.25">
      <c r="C1" s="3" t="s">
        <v>0</v>
      </c>
      <c r="D1" s="4"/>
      <c r="E1" s="4"/>
      <c r="F1" s="4"/>
      <c r="G1" s="4"/>
      <c r="H1" s="4"/>
      <c r="I1" s="5"/>
      <c r="J1" s="155" t="s">
        <v>1</v>
      </c>
      <c r="K1" s="155"/>
      <c r="L1" s="155"/>
      <c r="M1" s="6"/>
    </row>
    <row r="2" spans="1:13" ht="15" customHeight="1" x14ac:dyDescent="0.25">
      <c r="C2" s="7"/>
      <c r="D2" s="4"/>
      <c r="E2" s="156" t="s">
        <v>2</v>
      </c>
      <c r="F2" s="156"/>
      <c r="G2" s="156"/>
      <c r="H2" s="156"/>
      <c r="I2" s="156"/>
      <c r="J2" s="157" t="s">
        <v>3</v>
      </c>
      <c r="K2" s="157"/>
      <c r="L2" s="157"/>
      <c r="M2" s="8"/>
    </row>
    <row r="3" spans="1:13" ht="15.75" customHeight="1" x14ac:dyDescent="0.25">
      <c r="C3" s="9"/>
      <c r="D3" s="10"/>
      <c r="E3" s="10"/>
      <c r="F3" s="10"/>
      <c r="G3" s="10"/>
      <c r="H3" s="10"/>
      <c r="I3" s="11"/>
      <c r="J3" s="12" t="s">
        <v>4</v>
      </c>
      <c r="K3" s="13"/>
      <c r="L3" s="14"/>
      <c r="M3" s="8"/>
    </row>
    <row r="4" spans="1:13" x14ac:dyDescent="0.25">
      <c r="C4" s="9"/>
      <c r="D4" s="10"/>
      <c r="E4" s="10"/>
      <c r="F4" s="10"/>
      <c r="G4" s="10"/>
      <c r="H4" s="10"/>
      <c r="I4" s="11"/>
      <c r="J4" s="158" t="s">
        <v>5</v>
      </c>
      <c r="K4" s="158"/>
      <c r="L4" s="158"/>
      <c r="M4" s="8"/>
    </row>
    <row r="5" spans="1:13" ht="30" x14ac:dyDescent="0.25">
      <c r="A5" s="15" t="s">
        <v>6</v>
      </c>
      <c r="B5" s="16" t="s">
        <v>7</v>
      </c>
      <c r="C5" s="17" t="s">
        <v>8</v>
      </c>
      <c r="D5" s="18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 t="s">
        <v>14</v>
      </c>
      <c r="J5" s="16" t="s">
        <v>15</v>
      </c>
      <c r="K5" s="16" t="s">
        <v>16</v>
      </c>
      <c r="L5" s="19" t="s">
        <v>17</v>
      </c>
      <c r="M5" s="20" t="s">
        <v>18</v>
      </c>
    </row>
    <row r="6" spans="1:13" ht="30" customHeight="1" x14ac:dyDescent="0.25">
      <c r="A6" s="148" t="s">
        <v>19</v>
      </c>
      <c r="B6" s="21">
        <v>20</v>
      </c>
      <c r="C6" s="22" t="s">
        <v>187</v>
      </c>
      <c r="D6" s="23">
        <v>0</v>
      </c>
      <c r="E6" s="23">
        <v>10.69</v>
      </c>
      <c r="F6" s="23">
        <v>12</v>
      </c>
      <c r="G6" s="23">
        <v>0</v>
      </c>
      <c r="H6" s="23">
        <v>0</v>
      </c>
      <c r="I6" s="24">
        <f>SUM(D6:H6)</f>
        <v>22.689999999999998</v>
      </c>
      <c r="J6" s="25">
        <f>SUM(B6-I6)+K6</f>
        <v>0</v>
      </c>
      <c r="K6" s="26">
        <f>I6-B6</f>
        <v>2.6899999999999977</v>
      </c>
      <c r="L6" s="27">
        <f>I6/B6</f>
        <v>1.1344999999999998</v>
      </c>
      <c r="M6" s="28"/>
    </row>
    <row r="7" spans="1:13" ht="30" customHeight="1" x14ac:dyDescent="0.25">
      <c r="A7" s="149"/>
      <c r="B7" s="29"/>
      <c r="C7" s="22" t="s">
        <v>188</v>
      </c>
      <c r="D7" s="23">
        <v>0</v>
      </c>
      <c r="E7" s="23">
        <v>4</v>
      </c>
      <c r="F7" s="23">
        <v>4</v>
      </c>
      <c r="G7" s="23">
        <v>0</v>
      </c>
      <c r="H7" s="23">
        <v>0</v>
      </c>
      <c r="I7" s="24">
        <f t="shared" ref="I7:I68" si="0">SUM(D7:H7)</f>
        <v>8</v>
      </c>
      <c r="J7" s="25">
        <f>SUM(B7-I7)+K7</f>
        <v>0</v>
      </c>
      <c r="K7" s="26">
        <f>I7-B7</f>
        <v>8</v>
      </c>
      <c r="L7" s="27" t="e">
        <f>I7/B7</f>
        <v>#DIV/0!</v>
      </c>
      <c r="M7" s="28"/>
    </row>
    <row r="8" spans="1:13" ht="30" customHeight="1" x14ac:dyDescent="0.25">
      <c r="A8" s="153" t="s">
        <v>20</v>
      </c>
      <c r="B8" s="30">
        <v>3.5</v>
      </c>
      <c r="C8" s="22" t="s">
        <v>189</v>
      </c>
      <c r="D8" s="23">
        <v>0</v>
      </c>
      <c r="E8" s="23">
        <v>0</v>
      </c>
      <c r="F8" s="23">
        <v>3.5</v>
      </c>
      <c r="G8" s="23">
        <v>0</v>
      </c>
      <c r="H8" s="23">
        <v>0</v>
      </c>
      <c r="I8" s="24">
        <f t="shared" si="0"/>
        <v>3.5</v>
      </c>
      <c r="J8" s="25">
        <f t="shared" ref="J8:J68" si="1">SUM(B8-I8)+K8</f>
        <v>0</v>
      </c>
      <c r="K8" s="26">
        <f t="shared" ref="K8:K68" si="2">I8-B8</f>
        <v>0</v>
      </c>
      <c r="L8" s="27">
        <f t="shared" ref="L8:L68" si="3">I8/B8</f>
        <v>1</v>
      </c>
      <c r="M8" s="31"/>
    </row>
    <row r="9" spans="1:13" ht="30" customHeight="1" x14ac:dyDescent="0.25">
      <c r="A9" s="153"/>
      <c r="B9" s="30">
        <v>1</v>
      </c>
      <c r="C9" s="22" t="s">
        <v>190</v>
      </c>
      <c r="D9" s="23">
        <v>0</v>
      </c>
      <c r="E9" s="23">
        <v>0</v>
      </c>
      <c r="F9" s="23">
        <v>0</v>
      </c>
      <c r="G9" s="23">
        <v>1</v>
      </c>
      <c r="H9" s="23">
        <v>1</v>
      </c>
      <c r="I9" s="24">
        <f t="shared" si="0"/>
        <v>2</v>
      </c>
      <c r="J9" s="25">
        <f t="shared" si="1"/>
        <v>0</v>
      </c>
      <c r="K9" s="26">
        <f t="shared" si="2"/>
        <v>1</v>
      </c>
      <c r="L9" s="27">
        <f t="shared" si="3"/>
        <v>2</v>
      </c>
      <c r="M9" s="31"/>
    </row>
    <row r="10" spans="1:13" ht="30" customHeight="1" x14ac:dyDescent="0.25">
      <c r="A10" s="32" t="s">
        <v>21</v>
      </c>
      <c r="B10" s="30">
        <v>3</v>
      </c>
      <c r="C10" s="22" t="s">
        <v>191</v>
      </c>
      <c r="D10" s="23">
        <v>2</v>
      </c>
      <c r="E10" s="23">
        <v>0</v>
      </c>
      <c r="F10" s="23">
        <v>0</v>
      </c>
      <c r="G10" s="23">
        <v>0</v>
      </c>
      <c r="H10" s="23">
        <v>0</v>
      </c>
      <c r="I10" s="33">
        <f t="shared" si="0"/>
        <v>2</v>
      </c>
      <c r="J10" s="34">
        <f t="shared" si="1"/>
        <v>0</v>
      </c>
      <c r="K10" s="35">
        <f t="shared" si="2"/>
        <v>-1</v>
      </c>
      <c r="L10" s="36">
        <f t="shared" si="3"/>
        <v>0.66666666666666663</v>
      </c>
      <c r="M10" s="31" t="s">
        <v>22</v>
      </c>
    </row>
    <row r="11" spans="1:13" ht="30" customHeight="1" x14ac:dyDescent="0.25">
      <c r="A11" s="153" t="s">
        <v>23</v>
      </c>
      <c r="B11" s="30">
        <v>2</v>
      </c>
      <c r="C11" s="22" t="s">
        <v>192</v>
      </c>
      <c r="D11" s="23">
        <v>0</v>
      </c>
      <c r="E11" s="23">
        <v>2</v>
      </c>
      <c r="F11" s="23">
        <v>16</v>
      </c>
      <c r="G11" s="23">
        <v>0</v>
      </c>
      <c r="H11" s="23">
        <v>0</v>
      </c>
      <c r="I11" s="24">
        <f t="shared" si="0"/>
        <v>18</v>
      </c>
      <c r="J11" s="25">
        <f t="shared" si="1"/>
        <v>0</v>
      </c>
      <c r="K11" s="26">
        <f t="shared" si="2"/>
        <v>16</v>
      </c>
      <c r="L11" s="27">
        <f t="shared" si="3"/>
        <v>9</v>
      </c>
      <c r="M11" s="31"/>
    </row>
    <row r="12" spans="1:13" ht="30" customHeight="1" x14ac:dyDescent="0.25">
      <c r="A12" s="153"/>
      <c r="B12" s="37">
        <v>10</v>
      </c>
      <c r="C12" s="22" t="s">
        <v>193</v>
      </c>
      <c r="D12" s="23">
        <v>9</v>
      </c>
      <c r="E12" s="23">
        <v>18</v>
      </c>
      <c r="F12" s="23">
        <v>0</v>
      </c>
      <c r="G12" s="23">
        <v>0</v>
      </c>
      <c r="H12" s="23">
        <v>0</v>
      </c>
      <c r="I12" s="24">
        <f t="shared" si="0"/>
        <v>27</v>
      </c>
      <c r="J12" s="25">
        <f t="shared" si="1"/>
        <v>0</v>
      </c>
      <c r="K12" s="26">
        <f t="shared" si="2"/>
        <v>17</v>
      </c>
      <c r="L12" s="27">
        <f t="shared" si="3"/>
        <v>2.7</v>
      </c>
      <c r="M12" s="38"/>
    </row>
    <row r="13" spans="1:13" ht="30" customHeight="1" x14ac:dyDescent="0.25">
      <c r="A13" s="153"/>
      <c r="B13" s="30">
        <v>5</v>
      </c>
      <c r="C13" s="22" t="s">
        <v>194</v>
      </c>
      <c r="D13" s="23">
        <v>0</v>
      </c>
      <c r="E13" s="23">
        <v>0</v>
      </c>
      <c r="F13" s="23">
        <v>0</v>
      </c>
      <c r="G13" s="23">
        <v>0</v>
      </c>
      <c r="H13" s="23">
        <v>6</v>
      </c>
      <c r="I13" s="24">
        <f t="shared" si="0"/>
        <v>6</v>
      </c>
      <c r="J13" s="25">
        <f t="shared" si="1"/>
        <v>0</v>
      </c>
      <c r="K13" s="26">
        <f t="shared" si="2"/>
        <v>1</v>
      </c>
      <c r="L13" s="27">
        <f t="shared" si="3"/>
        <v>1.2</v>
      </c>
      <c r="M13" s="31" t="s">
        <v>24</v>
      </c>
    </row>
    <row r="14" spans="1:13" ht="30" customHeight="1" x14ac:dyDescent="0.25">
      <c r="A14" s="153"/>
      <c r="B14" s="30">
        <v>6</v>
      </c>
      <c r="C14" s="22" t="s">
        <v>195</v>
      </c>
      <c r="D14" s="23">
        <v>1</v>
      </c>
      <c r="E14" s="23">
        <v>10</v>
      </c>
      <c r="F14" s="23">
        <v>0</v>
      </c>
      <c r="G14" s="23">
        <v>0</v>
      </c>
      <c r="H14" s="23">
        <v>0</v>
      </c>
      <c r="I14" s="24">
        <f t="shared" si="0"/>
        <v>11</v>
      </c>
      <c r="J14" s="25">
        <f t="shared" si="1"/>
        <v>0</v>
      </c>
      <c r="K14" s="26">
        <f t="shared" si="2"/>
        <v>5</v>
      </c>
      <c r="L14" s="27">
        <f t="shared" si="3"/>
        <v>1.8333333333333333</v>
      </c>
      <c r="M14" s="31"/>
    </row>
    <row r="15" spans="1:13" ht="30" customHeight="1" x14ac:dyDescent="0.25">
      <c r="A15" s="32" t="s">
        <v>25</v>
      </c>
      <c r="B15" s="30">
        <v>4</v>
      </c>
      <c r="C15" s="22" t="s">
        <v>196</v>
      </c>
      <c r="D15" s="23">
        <v>1.1000000000000001</v>
      </c>
      <c r="E15" s="23">
        <v>0.8</v>
      </c>
      <c r="F15" s="23">
        <v>0.96</v>
      </c>
      <c r="G15" s="23">
        <v>0.54</v>
      </c>
      <c r="H15" s="23">
        <v>0.7</v>
      </c>
      <c r="I15" s="24">
        <f t="shared" si="0"/>
        <v>4.1000000000000005</v>
      </c>
      <c r="J15" s="25">
        <f t="shared" si="1"/>
        <v>0</v>
      </c>
      <c r="K15" s="26">
        <f t="shared" si="2"/>
        <v>0.10000000000000053</v>
      </c>
      <c r="L15" s="27">
        <f t="shared" si="3"/>
        <v>1.0250000000000001</v>
      </c>
      <c r="M15" s="31"/>
    </row>
    <row r="16" spans="1:13" ht="38.25" x14ac:dyDescent="0.25">
      <c r="A16" s="153" t="s">
        <v>26</v>
      </c>
      <c r="B16" s="30">
        <v>25</v>
      </c>
      <c r="C16" s="22" t="s">
        <v>197</v>
      </c>
      <c r="D16" s="23">
        <v>9</v>
      </c>
      <c r="E16" s="23">
        <v>11</v>
      </c>
      <c r="F16" s="23">
        <v>7</v>
      </c>
      <c r="G16" s="23">
        <v>7</v>
      </c>
      <c r="H16" s="23">
        <v>7</v>
      </c>
      <c r="I16" s="24">
        <f t="shared" si="0"/>
        <v>41</v>
      </c>
      <c r="J16" s="25">
        <f t="shared" si="1"/>
        <v>0</v>
      </c>
      <c r="K16" s="26">
        <f t="shared" si="2"/>
        <v>16</v>
      </c>
      <c r="L16" s="27">
        <f t="shared" si="3"/>
        <v>1.64</v>
      </c>
      <c r="M16" s="31"/>
    </row>
    <row r="17" spans="1:13" ht="30" customHeight="1" x14ac:dyDescent="0.25">
      <c r="A17" s="153"/>
      <c r="B17" s="39"/>
      <c r="C17" s="22" t="s">
        <v>27</v>
      </c>
      <c r="D17" s="23">
        <v>1</v>
      </c>
      <c r="E17" s="23">
        <v>5</v>
      </c>
      <c r="F17" s="23">
        <v>10</v>
      </c>
      <c r="G17" s="23">
        <v>4</v>
      </c>
      <c r="H17" s="23">
        <v>11</v>
      </c>
      <c r="I17" s="24">
        <f t="shared" si="0"/>
        <v>31</v>
      </c>
      <c r="J17" s="25">
        <f t="shared" si="1"/>
        <v>0</v>
      </c>
      <c r="K17" s="26">
        <f t="shared" si="2"/>
        <v>31</v>
      </c>
      <c r="L17" s="27" t="e">
        <f t="shared" si="3"/>
        <v>#DIV/0!</v>
      </c>
      <c r="M17" s="40"/>
    </row>
    <row r="18" spans="1:13" ht="30" customHeight="1" x14ac:dyDescent="0.25">
      <c r="A18" s="153"/>
      <c r="B18" s="41">
        <v>13</v>
      </c>
      <c r="C18" s="22" t="s">
        <v>198</v>
      </c>
      <c r="D18" s="23">
        <v>0</v>
      </c>
      <c r="E18" s="23">
        <v>0</v>
      </c>
      <c r="F18" s="23">
        <v>5</v>
      </c>
      <c r="G18" s="23">
        <v>1</v>
      </c>
      <c r="H18" s="23">
        <v>0</v>
      </c>
      <c r="I18" s="33">
        <f t="shared" si="0"/>
        <v>6</v>
      </c>
      <c r="J18" s="34">
        <f t="shared" si="1"/>
        <v>0</v>
      </c>
      <c r="K18" s="35">
        <f t="shared" si="2"/>
        <v>-7</v>
      </c>
      <c r="L18" s="36">
        <f t="shared" si="3"/>
        <v>0.46153846153846156</v>
      </c>
      <c r="M18" s="40" t="s">
        <v>28</v>
      </c>
    </row>
    <row r="19" spans="1:13" ht="30" customHeight="1" x14ac:dyDescent="0.25">
      <c r="A19" s="153"/>
      <c r="B19" s="42"/>
      <c r="C19" s="22" t="s">
        <v>199</v>
      </c>
      <c r="D19" s="23">
        <v>3.74</v>
      </c>
      <c r="E19" s="23">
        <v>10.07</v>
      </c>
      <c r="F19" s="23">
        <v>18.37</v>
      </c>
      <c r="G19" s="23">
        <v>14</v>
      </c>
      <c r="H19" s="23">
        <v>0</v>
      </c>
      <c r="I19" s="24">
        <f t="shared" si="0"/>
        <v>46.18</v>
      </c>
      <c r="J19" s="25">
        <f t="shared" si="1"/>
        <v>0</v>
      </c>
      <c r="K19" s="26">
        <f t="shared" si="2"/>
        <v>46.18</v>
      </c>
      <c r="L19" s="27" t="e">
        <f t="shared" si="3"/>
        <v>#DIV/0!</v>
      </c>
      <c r="M19" s="31"/>
    </row>
    <row r="20" spans="1:13" ht="30" customHeight="1" x14ac:dyDescent="0.25">
      <c r="A20" s="153"/>
      <c r="B20" s="42"/>
      <c r="C20" s="22" t="s">
        <v>200</v>
      </c>
      <c r="D20" s="23">
        <v>1278</v>
      </c>
      <c r="E20" s="23">
        <v>500</v>
      </c>
      <c r="F20" s="23">
        <v>0</v>
      </c>
      <c r="G20" s="23">
        <v>0</v>
      </c>
      <c r="H20" s="23">
        <v>0</v>
      </c>
      <c r="I20" s="24">
        <f t="shared" si="0"/>
        <v>1778</v>
      </c>
      <c r="J20" s="25">
        <f t="shared" si="1"/>
        <v>0</v>
      </c>
      <c r="K20" s="26">
        <f t="shared" si="2"/>
        <v>1778</v>
      </c>
      <c r="L20" s="27" t="e">
        <f t="shared" si="3"/>
        <v>#DIV/0!</v>
      </c>
      <c r="M20" s="31"/>
    </row>
    <row r="21" spans="1:13" ht="30" customHeight="1" x14ac:dyDescent="0.25">
      <c r="A21" s="153"/>
      <c r="B21" s="42"/>
      <c r="C21" s="22" t="s">
        <v>201</v>
      </c>
      <c r="D21" s="23">
        <v>0</v>
      </c>
      <c r="E21" s="23">
        <v>627</v>
      </c>
      <c r="F21" s="23">
        <v>135</v>
      </c>
      <c r="G21" s="23">
        <v>0</v>
      </c>
      <c r="H21" s="23">
        <v>0</v>
      </c>
      <c r="I21" s="24">
        <f t="shared" si="0"/>
        <v>762</v>
      </c>
      <c r="J21" s="25">
        <f t="shared" si="1"/>
        <v>0</v>
      </c>
      <c r="K21" s="26">
        <f t="shared" si="2"/>
        <v>762</v>
      </c>
      <c r="L21" s="27" t="e">
        <f t="shared" si="3"/>
        <v>#DIV/0!</v>
      </c>
      <c r="M21" s="31"/>
    </row>
    <row r="22" spans="1:13" ht="30" customHeight="1" x14ac:dyDescent="0.25">
      <c r="A22" s="153"/>
      <c r="B22" s="42"/>
      <c r="C22" s="22" t="s">
        <v>202</v>
      </c>
      <c r="D22" s="23">
        <v>0</v>
      </c>
      <c r="E22" s="23">
        <v>686</v>
      </c>
      <c r="F22" s="23">
        <v>240</v>
      </c>
      <c r="G22" s="23">
        <v>381</v>
      </c>
      <c r="H22" s="23">
        <v>307</v>
      </c>
      <c r="I22" s="24">
        <f t="shared" si="0"/>
        <v>1614</v>
      </c>
      <c r="J22" s="25">
        <f t="shared" si="1"/>
        <v>0</v>
      </c>
      <c r="K22" s="26">
        <f t="shared" si="2"/>
        <v>1614</v>
      </c>
      <c r="L22" s="27" t="e">
        <f t="shared" si="3"/>
        <v>#DIV/0!</v>
      </c>
      <c r="M22" s="31"/>
    </row>
    <row r="23" spans="1:13" ht="30" customHeight="1" x14ac:dyDescent="0.25">
      <c r="A23" s="153"/>
      <c r="B23" s="43"/>
      <c r="C23" s="22" t="s">
        <v>203</v>
      </c>
      <c r="D23" s="23">
        <v>0</v>
      </c>
      <c r="E23" s="23">
        <v>7</v>
      </c>
      <c r="F23" s="23">
        <v>1</v>
      </c>
      <c r="G23" s="23">
        <v>2</v>
      </c>
      <c r="H23" s="23">
        <v>0</v>
      </c>
      <c r="I23" s="24">
        <f t="shared" si="0"/>
        <v>10</v>
      </c>
      <c r="J23" s="25">
        <f t="shared" si="1"/>
        <v>0</v>
      </c>
      <c r="K23" s="26">
        <f t="shared" si="2"/>
        <v>10</v>
      </c>
      <c r="L23" s="27" t="e">
        <f t="shared" si="3"/>
        <v>#DIV/0!</v>
      </c>
      <c r="M23" s="38"/>
    </row>
    <row r="24" spans="1:13" ht="30" customHeight="1" x14ac:dyDescent="0.25">
      <c r="A24" s="32" t="s">
        <v>29</v>
      </c>
      <c r="B24" s="30">
        <v>2.2999999999999998</v>
      </c>
      <c r="C24" s="22" t="s">
        <v>204</v>
      </c>
      <c r="D24" s="23">
        <v>0</v>
      </c>
      <c r="E24" s="23">
        <v>2.2999999999999998</v>
      </c>
      <c r="F24" s="23">
        <v>0</v>
      </c>
      <c r="G24" s="23">
        <v>0</v>
      </c>
      <c r="H24" s="23">
        <v>0</v>
      </c>
      <c r="I24" s="24">
        <f t="shared" si="0"/>
        <v>2.2999999999999998</v>
      </c>
      <c r="J24" s="25">
        <f t="shared" si="1"/>
        <v>0</v>
      </c>
      <c r="K24" s="26">
        <f t="shared" si="2"/>
        <v>0</v>
      </c>
      <c r="L24" s="27">
        <f t="shared" si="3"/>
        <v>1</v>
      </c>
      <c r="M24" s="31"/>
    </row>
    <row r="25" spans="1:13" ht="38.25" x14ac:dyDescent="0.25">
      <c r="A25" s="32" t="s">
        <v>30</v>
      </c>
      <c r="B25" s="30">
        <v>1</v>
      </c>
      <c r="C25" s="22" t="s">
        <v>205</v>
      </c>
      <c r="D25" s="23">
        <v>0</v>
      </c>
      <c r="E25" s="23">
        <v>1</v>
      </c>
      <c r="F25" s="23">
        <v>0</v>
      </c>
      <c r="G25" s="23">
        <v>0</v>
      </c>
      <c r="H25" s="23">
        <v>0</v>
      </c>
      <c r="I25" s="24">
        <f t="shared" si="0"/>
        <v>1</v>
      </c>
      <c r="J25" s="25">
        <f t="shared" si="1"/>
        <v>0</v>
      </c>
      <c r="K25" s="26">
        <f t="shared" si="2"/>
        <v>0</v>
      </c>
      <c r="L25" s="27">
        <f t="shared" si="3"/>
        <v>1</v>
      </c>
      <c r="M25" s="31"/>
    </row>
    <row r="26" spans="1:13" ht="30" customHeight="1" x14ac:dyDescent="0.25">
      <c r="A26" s="153" t="s">
        <v>31</v>
      </c>
      <c r="B26" s="30">
        <v>6</v>
      </c>
      <c r="C26" s="22" t="s">
        <v>206</v>
      </c>
      <c r="D26" s="23">
        <v>10</v>
      </c>
      <c r="E26" s="23">
        <v>0</v>
      </c>
      <c r="F26" s="23">
        <v>0</v>
      </c>
      <c r="G26" s="23">
        <v>0</v>
      </c>
      <c r="H26" s="23">
        <v>0</v>
      </c>
      <c r="I26" s="24">
        <f t="shared" si="0"/>
        <v>10</v>
      </c>
      <c r="J26" s="25">
        <f t="shared" si="1"/>
        <v>0</v>
      </c>
      <c r="K26" s="26">
        <f t="shared" si="2"/>
        <v>4</v>
      </c>
      <c r="L26" s="27">
        <f t="shared" si="3"/>
        <v>1.6666666666666667</v>
      </c>
      <c r="M26" s="31"/>
    </row>
    <row r="27" spans="1:13" ht="30" customHeight="1" x14ac:dyDescent="0.25">
      <c r="A27" s="153"/>
      <c r="B27" s="30">
        <v>1</v>
      </c>
      <c r="C27" s="22" t="s">
        <v>207</v>
      </c>
      <c r="D27" s="44">
        <v>0</v>
      </c>
      <c r="E27" s="23">
        <v>0</v>
      </c>
      <c r="F27" s="23">
        <v>0</v>
      </c>
      <c r="G27" s="23">
        <v>0</v>
      </c>
      <c r="H27" s="23">
        <v>0</v>
      </c>
      <c r="I27" s="33">
        <f>SUM(D27:H27)</f>
        <v>0</v>
      </c>
      <c r="J27" s="34">
        <f t="shared" si="1"/>
        <v>0</v>
      </c>
      <c r="K27" s="35">
        <f t="shared" si="2"/>
        <v>-1</v>
      </c>
      <c r="L27" s="36">
        <f t="shared" si="3"/>
        <v>0</v>
      </c>
      <c r="M27" s="31" t="s">
        <v>32</v>
      </c>
    </row>
    <row r="28" spans="1:13" ht="30" customHeight="1" x14ac:dyDescent="0.25">
      <c r="A28" s="32" t="s">
        <v>33</v>
      </c>
      <c r="B28" s="41">
        <v>1</v>
      </c>
      <c r="C28" s="22" t="s">
        <v>208</v>
      </c>
      <c r="D28" s="44">
        <v>1</v>
      </c>
      <c r="E28" s="23">
        <v>0</v>
      </c>
      <c r="F28" s="23">
        <v>0</v>
      </c>
      <c r="G28" s="23">
        <v>0</v>
      </c>
      <c r="H28" s="23">
        <v>0</v>
      </c>
      <c r="I28" s="24">
        <f t="shared" si="0"/>
        <v>1</v>
      </c>
      <c r="J28" s="25">
        <f t="shared" si="1"/>
        <v>0</v>
      </c>
      <c r="K28" s="26">
        <f t="shared" si="2"/>
        <v>0</v>
      </c>
      <c r="L28" s="27">
        <f t="shared" si="3"/>
        <v>1</v>
      </c>
      <c r="M28" s="40"/>
    </row>
    <row r="29" spans="1:13" ht="30" customHeight="1" x14ac:dyDescent="0.25">
      <c r="A29" s="153" t="s">
        <v>34</v>
      </c>
      <c r="B29" s="30">
        <v>1.7</v>
      </c>
      <c r="C29" s="22" t="s">
        <v>209</v>
      </c>
      <c r="D29" s="44">
        <v>0</v>
      </c>
      <c r="E29" s="23">
        <v>0</v>
      </c>
      <c r="F29" s="23">
        <v>1.7</v>
      </c>
      <c r="G29" s="23">
        <v>0</v>
      </c>
      <c r="H29" s="23">
        <v>0</v>
      </c>
      <c r="I29" s="24">
        <f t="shared" si="0"/>
        <v>1.7</v>
      </c>
      <c r="J29" s="25">
        <f t="shared" si="1"/>
        <v>0</v>
      </c>
      <c r="K29" s="26">
        <f t="shared" si="2"/>
        <v>0</v>
      </c>
      <c r="L29" s="27">
        <f t="shared" si="3"/>
        <v>1</v>
      </c>
      <c r="M29" s="31"/>
    </row>
    <row r="30" spans="1:13" ht="30" customHeight="1" x14ac:dyDescent="0.25">
      <c r="A30" s="153"/>
      <c r="B30" s="30">
        <v>250</v>
      </c>
      <c r="C30" s="22" t="s">
        <v>210</v>
      </c>
      <c r="D30" s="44">
        <v>50</v>
      </c>
      <c r="E30" s="23">
        <v>0</v>
      </c>
      <c r="F30" s="23">
        <v>0</v>
      </c>
      <c r="G30" s="23">
        <v>0</v>
      </c>
      <c r="H30" s="23">
        <v>230</v>
      </c>
      <c r="I30" s="24">
        <f t="shared" si="0"/>
        <v>280</v>
      </c>
      <c r="J30" s="25">
        <f t="shared" si="1"/>
        <v>0</v>
      </c>
      <c r="K30" s="26">
        <f t="shared" si="2"/>
        <v>30</v>
      </c>
      <c r="L30" s="27">
        <f t="shared" si="3"/>
        <v>1.1200000000000001</v>
      </c>
      <c r="M30" s="31"/>
    </row>
    <row r="31" spans="1:13" ht="30" customHeight="1" x14ac:dyDescent="0.25">
      <c r="A31" s="153"/>
      <c r="B31" s="30">
        <v>120</v>
      </c>
      <c r="C31" s="22" t="s">
        <v>211</v>
      </c>
      <c r="D31" s="44">
        <v>0</v>
      </c>
      <c r="E31" s="23">
        <v>0</v>
      </c>
      <c r="F31" s="23">
        <v>0</v>
      </c>
      <c r="G31" s="23">
        <v>120</v>
      </c>
      <c r="H31" s="23">
        <v>0</v>
      </c>
      <c r="I31" s="24">
        <f t="shared" si="0"/>
        <v>120</v>
      </c>
      <c r="J31" s="25">
        <f t="shared" si="1"/>
        <v>0</v>
      </c>
      <c r="K31" s="26">
        <f t="shared" si="2"/>
        <v>0</v>
      </c>
      <c r="L31" s="27">
        <f t="shared" si="3"/>
        <v>1</v>
      </c>
      <c r="M31" s="31"/>
    </row>
    <row r="32" spans="1:13" ht="30" customHeight="1" x14ac:dyDescent="0.25">
      <c r="A32" s="153" t="s">
        <v>35</v>
      </c>
      <c r="B32" s="30">
        <v>1300</v>
      </c>
      <c r="C32" s="22" t="s">
        <v>212</v>
      </c>
      <c r="D32" s="44">
        <v>0</v>
      </c>
      <c r="E32" s="23">
        <v>0</v>
      </c>
      <c r="F32" s="23">
        <v>0</v>
      </c>
      <c r="G32" s="23">
        <v>0</v>
      </c>
      <c r="H32" s="23">
        <v>1135</v>
      </c>
      <c r="I32" s="33">
        <f t="shared" si="0"/>
        <v>1135</v>
      </c>
      <c r="J32" s="34">
        <f t="shared" si="1"/>
        <v>0</v>
      </c>
      <c r="K32" s="35">
        <f t="shared" si="2"/>
        <v>-165</v>
      </c>
      <c r="L32" s="36">
        <f t="shared" si="3"/>
        <v>0.87307692307692308</v>
      </c>
      <c r="M32" s="31" t="s">
        <v>36</v>
      </c>
    </row>
    <row r="33" spans="1:13" ht="30" customHeight="1" x14ac:dyDescent="0.25">
      <c r="A33" s="153"/>
      <c r="B33" s="37">
        <v>3000</v>
      </c>
      <c r="C33" s="22" t="s">
        <v>213</v>
      </c>
      <c r="D33" s="44">
        <v>0</v>
      </c>
      <c r="E33" s="23">
        <v>0</v>
      </c>
      <c r="F33" s="23">
        <v>0</v>
      </c>
      <c r="G33" s="23">
        <v>0</v>
      </c>
      <c r="H33" s="23">
        <v>5600</v>
      </c>
      <c r="I33" s="24">
        <f t="shared" si="0"/>
        <v>5600</v>
      </c>
      <c r="J33" s="25">
        <f t="shared" si="1"/>
        <v>0</v>
      </c>
      <c r="K33" s="26">
        <f t="shared" si="2"/>
        <v>2600</v>
      </c>
      <c r="L33" s="27">
        <f t="shared" si="3"/>
        <v>1.8666666666666667</v>
      </c>
      <c r="M33" s="38"/>
    </row>
    <row r="34" spans="1:13" ht="30" customHeight="1" x14ac:dyDescent="0.25">
      <c r="A34" s="153"/>
      <c r="B34" s="30">
        <v>120</v>
      </c>
      <c r="C34" s="22" t="s">
        <v>214</v>
      </c>
      <c r="D34" s="44">
        <v>160</v>
      </c>
      <c r="E34" s="23">
        <v>100</v>
      </c>
      <c r="F34" s="23">
        <v>50</v>
      </c>
      <c r="G34" s="23">
        <v>0</v>
      </c>
      <c r="H34" s="23">
        <v>0</v>
      </c>
      <c r="I34" s="24">
        <f t="shared" si="0"/>
        <v>310</v>
      </c>
      <c r="J34" s="25">
        <f t="shared" si="1"/>
        <v>0</v>
      </c>
      <c r="K34" s="26">
        <f t="shared" si="2"/>
        <v>190</v>
      </c>
      <c r="L34" s="27">
        <f t="shared" si="3"/>
        <v>2.5833333333333335</v>
      </c>
      <c r="M34" s="31"/>
    </row>
    <row r="35" spans="1:13" ht="30" customHeight="1" x14ac:dyDescent="0.25">
      <c r="A35" s="153"/>
      <c r="B35" s="30">
        <v>1300</v>
      </c>
      <c r="C35" s="22" t="s">
        <v>215</v>
      </c>
      <c r="D35" s="44">
        <v>0</v>
      </c>
      <c r="E35" s="23">
        <v>0</v>
      </c>
      <c r="F35" s="23">
        <v>0</v>
      </c>
      <c r="G35" s="23">
        <v>0</v>
      </c>
      <c r="H35" s="23">
        <v>0</v>
      </c>
      <c r="I35" s="33">
        <f t="shared" si="0"/>
        <v>0</v>
      </c>
      <c r="J35" s="34">
        <f t="shared" si="1"/>
        <v>0</v>
      </c>
      <c r="K35" s="35">
        <f t="shared" si="2"/>
        <v>-1300</v>
      </c>
      <c r="L35" s="36">
        <f t="shared" si="3"/>
        <v>0</v>
      </c>
      <c r="M35" s="31" t="s">
        <v>37</v>
      </c>
    </row>
    <row r="36" spans="1:13" ht="30" customHeight="1" x14ac:dyDescent="0.25">
      <c r="A36" s="153" t="s">
        <v>38</v>
      </c>
      <c r="B36" s="30">
        <v>2</v>
      </c>
      <c r="C36" s="22" t="s">
        <v>216</v>
      </c>
      <c r="D36" s="44">
        <v>2</v>
      </c>
      <c r="E36" s="23">
        <v>0</v>
      </c>
      <c r="F36" s="23">
        <v>3</v>
      </c>
      <c r="G36" s="23">
        <v>3</v>
      </c>
      <c r="H36" s="23">
        <v>2</v>
      </c>
      <c r="I36" s="24">
        <f t="shared" si="0"/>
        <v>10</v>
      </c>
      <c r="J36" s="25">
        <f t="shared" si="1"/>
        <v>0</v>
      </c>
      <c r="K36" s="26">
        <f t="shared" si="2"/>
        <v>8</v>
      </c>
      <c r="L36" s="27">
        <f t="shared" si="3"/>
        <v>5</v>
      </c>
      <c r="M36" s="31"/>
    </row>
    <row r="37" spans="1:13" ht="30" customHeight="1" x14ac:dyDescent="0.25">
      <c r="A37" s="153"/>
      <c r="B37" s="30">
        <v>5</v>
      </c>
      <c r="C37" s="22" t="s">
        <v>217</v>
      </c>
      <c r="D37" s="44">
        <v>0</v>
      </c>
      <c r="E37" s="23">
        <v>13</v>
      </c>
      <c r="F37" s="23">
        <v>6</v>
      </c>
      <c r="G37" s="23">
        <v>2</v>
      </c>
      <c r="H37" s="23">
        <v>1</v>
      </c>
      <c r="I37" s="24">
        <f t="shared" si="0"/>
        <v>22</v>
      </c>
      <c r="J37" s="25">
        <f t="shared" si="1"/>
        <v>0</v>
      </c>
      <c r="K37" s="26">
        <f t="shared" si="2"/>
        <v>17</v>
      </c>
      <c r="L37" s="27">
        <f t="shared" si="3"/>
        <v>4.4000000000000004</v>
      </c>
      <c r="M37" s="31"/>
    </row>
    <row r="38" spans="1:13" ht="51" x14ac:dyDescent="0.25">
      <c r="A38" s="153" t="s">
        <v>39</v>
      </c>
      <c r="B38" s="41">
        <v>1</v>
      </c>
      <c r="C38" s="22" t="s">
        <v>218</v>
      </c>
      <c r="D38" s="44">
        <v>1</v>
      </c>
      <c r="E38" s="23">
        <v>0</v>
      </c>
      <c r="F38" s="23">
        <v>1</v>
      </c>
      <c r="G38" s="23">
        <v>0</v>
      </c>
      <c r="H38" s="23">
        <v>2</v>
      </c>
      <c r="I38" s="24">
        <f>SUM(D38:H38)</f>
        <v>4</v>
      </c>
      <c r="J38" s="25">
        <f t="shared" si="1"/>
        <v>0</v>
      </c>
      <c r="K38" s="26">
        <f t="shared" si="2"/>
        <v>3</v>
      </c>
      <c r="L38" s="27">
        <f t="shared" si="3"/>
        <v>4</v>
      </c>
      <c r="M38" s="40"/>
    </row>
    <row r="39" spans="1:13" ht="30" customHeight="1" x14ac:dyDescent="0.25">
      <c r="A39" s="153"/>
      <c r="B39" s="30">
        <v>1</v>
      </c>
      <c r="C39" s="22" t="s">
        <v>219</v>
      </c>
      <c r="D39" s="44">
        <v>0</v>
      </c>
      <c r="E39" s="23">
        <v>0</v>
      </c>
      <c r="F39" s="23">
        <v>0</v>
      </c>
      <c r="G39" s="23">
        <v>0</v>
      </c>
      <c r="H39" s="23">
        <v>2</v>
      </c>
      <c r="I39" s="24">
        <f t="shared" si="0"/>
        <v>2</v>
      </c>
      <c r="J39" s="25">
        <f t="shared" si="1"/>
        <v>0</v>
      </c>
      <c r="K39" s="26">
        <f t="shared" si="2"/>
        <v>1</v>
      </c>
      <c r="L39" s="27">
        <f t="shared" si="3"/>
        <v>2</v>
      </c>
      <c r="M39" s="31"/>
    </row>
    <row r="40" spans="1:13" ht="51" customHeight="1" x14ac:dyDescent="0.25">
      <c r="A40" s="153"/>
      <c r="B40" s="30">
        <v>1</v>
      </c>
      <c r="C40" s="22" t="s">
        <v>220</v>
      </c>
      <c r="D40" s="44">
        <v>0</v>
      </c>
      <c r="E40" s="23">
        <v>0</v>
      </c>
      <c r="F40" s="23">
        <v>0</v>
      </c>
      <c r="G40" s="23">
        <v>0</v>
      </c>
      <c r="H40" s="23">
        <v>0</v>
      </c>
      <c r="I40" s="33">
        <f t="shared" si="0"/>
        <v>0</v>
      </c>
      <c r="J40" s="34">
        <f t="shared" si="1"/>
        <v>0</v>
      </c>
      <c r="K40" s="35">
        <f t="shared" si="2"/>
        <v>-1</v>
      </c>
      <c r="L40" s="36">
        <f t="shared" si="3"/>
        <v>0</v>
      </c>
      <c r="M40" s="31" t="s">
        <v>40</v>
      </c>
    </row>
    <row r="41" spans="1:13" ht="41.25" customHeight="1" x14ac:dyDescent="0.25">
      <c r="A41" s="32" t="s">
        <v>41</v>
      </c>
      <c r="B41" s="30">
        <v>1</v>
      </c>
      <c r="C41" s="22" t="s">
        <v>221</v>
      </c>
      <c r="D41" s="44">
        <v>0</v>
      </c>
      <c r="E41" s="23">
        <v>1</v>
      </c>
      <c r="F41" s="23">
        <v>0</v>
      </c>
      <c r="G41" s="23">
        <v>0</v>
      </c>
      <c r="H41" s="23">
        <v>0</v>
      </c>
      <c r="I41" s="24">
        <f t="shared" si="0"/>
        <v>1</v>
      </c>
      <c r="J41" s="25">
        <f t="shared" si="1"/>
        <v>0</v>
      </c>
      <c r="K41" s="26">
        <f t="shared" si="2"/>
        <v>0</v>
      </c>
      <c r="L41" s="27">
        <f t="shared" si="3"/>
        <v>1</v>
      </c>
      <c r="M41" s="31" t="s">
        <v>42</v>
      </c>
    </row>
    <row r="42" spans="1:13" ht="38.25" x14ac:dyDescent="0.25">
      <c r="A42" s="45" t="s">
        <v>43</v>
      </c>
      <c r="B42" s="46"/>
      <c r="C42" s="22" t="s">
        <v>222</v>
      </c>
      <c r="D42" s="44">
        <v>0</v>
      </c>
      <c r="E42" s="23">
        <v>0</v>
      </c>
      <c r="F42" s="23">
        <v>0</v>
      </c>
      <c r="G42" s="23">
        <v>0</v>
      </c>
      <c r="H42" s="23">
        <v>0</v>
      </c>
      <c r="I42" s="47">
        <f t="shared" si="0"/>
        <v>0</v>
      </c>
      <c r="J42" s="48">
        <f t="shared" si="1"/>
        <v>0</v>
      </c>
      <c r="K42" s="49">
        <f t="shared" si="2"/>
        <v>0</v>
      </c>
      <c r="L42" s="50" t="e">
        <f t="shared" si="3"/>
        <v>#DIV/0!</v>
      </c>
      <c r="M42" s="31" t="s">
        <v>44</v>
      </c>
    </row>
    <row r="43" spans="1:13" ht="30" customHeight="1" x14ac:dyDescent="0.25">
      <c r="A43" s="153" t="s">
        <v>45</v>
      </c>
      <c r="B43" s="37">
        <v>1</v>
      </c>
      <c r="C43" s="22" t="s">
        <v>223</v>
      </c>
      <c r="D43" s="44">
        <v>0</v>
      </c>
      <c r="E43" s="23">
        <v>0</v>
      </c>
      <c r="F43" s="23">
        <v>1</v>
      </c>
      <c r="G43" s="23">
        <v>0</v>
      </c>
      <c r="H43" s="23">
        <v>2</v>
      </c>
      <c r="I43" s="24">
        <f t="shared" si="0"/>
        <v>3</v>
      </c>
      <c r="J43" s="25">
        <f t="shared" si="1"/>
        <v>0</v>
      </c>
      <c r="K43" s="26">
        <f t="shared" si="2"/>
        <v>2</v>
      </c>
      <c r="L43" s="27">
        <f t="shared" si="3"/>
        <v>3</v>
      </c>
      <c r="M43" s="38" t="s">
        <v>46</v>
      </c>
    </row>
    <row r="44" spans="1:13" ht="30" customHeight="1" x14ac:dyDescent="0.25">
      <c r="A44" s="153"/>
      <c r="B44" s="43"/>
      <c r="C44" s="22" t="s">
        <v>224</v>
      </c>
      <c r="D44" s="44">
        <v>0</v>
      </c>
      <c r="E44" s="23">
        <v>0</v>
      </c>
      <c r="F44" s="23">
        <v>0</v>
      </c>
      <c r="G44" s="23">
        <v>0</v>
      </c>
      <c r="H44" s="23">
        <v>1</v>
      </c>
      <c r="I44" s="24">
        <f t="shared" ref="I44" si="4">SUM(D44:H44)</f>
        <v>1</v>
      </c>
      <c r="J44" s="25">
        <f t="shared" ref="J44" si="5">SUM(B44-I44)+K44</f>
        <v>0</v>
      </c>
      <c r="K44" s="26">
        <f t="shared" si="2"/>
        <v>1</v>
      </c>
      <c r="L44" s="27" t="e">
        <f t="shared" si="3"/>
        <v>#DIV/0!</v>
      </c>
      <c r="M44" s="38"/>
    </row>
    <row r="45" spans="1:13" ht="30" customHeight="1" x14ac:dyDescent="0.25">
      <c r="A45" s="153"/>
      <c r="B45" s="42"/>
      <c r="C45" s="22" t="s">
        <v>225</v>
      </c>
      <c r="D45" s="44">
        <v>0</v>
      </c>
      <c r="E45" s="23">
        <v>11</v>
      </c>
      <c r="F45" s="23">
        <v>0</v>
      </c>
      <c r="G45" s="23">
        <v>0</v>
      </c>
      <c r="H45" s="23">
        <v>0</v>
      </c>
      <c r="I45" s="24">
        <f t="shared" si="0"/>
        <v>11</v>
      </c>
      <c r="J45" s="25">
        <f t="shared" si="1"/>
        <v>0</v>
      </c>
      <c r="K45" s="26">
        <f t="shared" si="2"/>
        <v>11</v>
      </c>
      <c r="L45" s="27" t="e">
        <f t="shared" si="3"/>
        <v>#DIV/0!</v>
      </c>
      <c r="M45" s="31" t="s">
        <v>48</v>
      </c>
    </row>
    <row r="46" spans="1:13" ht="30" customHeight="1" x14ac:dyDescent="0.25">
      <c r="A46" s="153"/>
      <c r="B46" s="42"/>
      <c r="C46" s="22" t="s">
        <v>226</v>
      </c>
      <c r="D46" s="44">
        <v>0</v>
      </c>
      <c r="E46" s="23">
        <v>0</v>
      </c>
      <c r="F46" s="23">
        <v>4</v>
      </c>
      <c r="G46" s="23">
        <v>0</v>
      </c>
      <c r="H46" s="23">
        <v>0</v>
      </c>
      <c r="I46" s="24">
        <f t="shared" si="0"/>
        <v>4</v>
      </c>
      <c r="J46" s="25">
        <f t="shared" si="1"/>
        <v>0</v>
      </c>
      <c r="K46" s="26">
        <f t="shared" si="2"/>
        <v>4</v>
      </c>
      <c r="L46" s="27" t="e">
        <f t="shared" si="3"/>
        <v>#DIV/0!</v>
      </c>
      <c r="M46" s="31"/>
    </row>
    <row r="47" spans="1:13" ht="30" customHeight="1" x14ac:dyDescent="0.25">
      <c r="A47" s="153" t="s">
        <v>49</v>
      </c>
      <c r="B47" s="30">
        <v>1</v>
      </c>
      <c r="C47" s="22" t="s">
        <v>227</v>
      </c>
      <c r="D47" s="44">
        <v>0</v>
      </c>
      <c r="E47" s="23">
        <v>0</v>
      </c>
      <c r="F47" s="23">
        <v>0</v>
      </c>
      <c r="G47" s="23">
        <v>0</v>
      </c>
      <c r="H47" s="23">
        <v>1</v>
      </c>
      <c r="I47" s="24">
        <f t="shared" si="0"/>
        <v>1</v>
      </c>
      <c r="J47" s="25">
        <f t="shared" si="1"/>
        <v>0</v>
      </c>
      <c r="K47" s="26">
        <f t="shared" si="2"/>
        <v>0</v>
      </c>
      <c r="L47" s="27">
        <f t="shared" si="3"/>
        <v>1</v>
      </c>
      <c r="M47" s="31"/>
    </row>
    <row r="48" spans="1:13" ht="30" customHeight="1" x14ac:dyDescent="0.25">
      <c r="A48" s="153"/>
      <c r="B48" s="42"/>
      <c r="C48" s="22" t="s">
        <v>225</v>
      </c>
      <c r="D48" s="44">
        <v>0</v>
      </c>
      <c r="E48" s="23">
        <v>0</v>
      </c>
      <c r="F48" s="23">
        <v>12</v>
      </c>
      <c r="G48" s="23">
        <v>12</v>
      </c>
      <c r="H48" s="23">
        <v>3</v>
      </c>
      <c r="I48" s="24">
        <f t="shared" si="0"/>
        <v>27</v>
      </c>
      <c r="J48" s="25">
        <f t="shared" si="1"/>
        <v>0</v>
      </c>
      <c r="K48" s="26">
        <f t="shared" si="2"/>
        <v>27</v>
      </c>
      <c r="L48" s="27" t="e">
        <f t="shared" si="3"/>
        <v>#DIV/0!</v>
      </c>
      <c r="M48" s="40" t="s">
        <v>50</v>
      </c>
    </row>
    <row r="49" spans="1:13" ht="30" customHeight="1" x14ac:dyDescent="0.25">
      <c r="A49" s="153"/>
      <c r="B49" s="39"/>
      <c r="C49" s="22" t="s">
        <v>226</v>
      </c>
      <c r="D49" s="44">
        <v>0</v>
      </c>
      <c r="E49" s="23">
        <v>0</v>
      </c>
      <c r="F49" s="23">
        <v>0</v>
      </c>
      <c r="G49" s="23">
        <v>2</v>
      </c>
      <c r="H49" s="23">
        <v>1</v>
      </c>
      <c r="I49" s="24">
        <f t="shared" si="0"/>
        <v>3</v>
      </c>
      <c r="J49" s="25">
        <f t="shared" si="1"/>
        <v>0</v>
      </c>
      <c r="K49" s="26">
        <f t="shared" si="2"/>
        <v>3</v>
      </c>
      <c r="L49" s="27" t="e">
        <f t="shared" si="3"/>
        <v>#DIV/0!</v>
      </c>
      <c r="M49" s="40"/>
    </row>
    <row r="50" spans="1:13" ht="38.25" x14ac:dyDescent="0.25">
      <c r="A50" s="148" t="s">
        <v>51</v>
      </c>
      <c r="B50" s="30">
        <v>1</v>
      </c>
      <c r="C50" s="22" t="s">
        <v>228</v>
      </c>
      <c r="D50" s="44">
        <v>0</v>
      </c>
      <c r="E50" s="23">
        <v>0</v>
      </c>
      <c r="F50" s="23">
        <v>0</v>
      </c>
      <c r="G50" s="23">
        <v>1</v>
      </c>
      <c r="H50" s="23">
        <v>0</v>
      </c>
      <c r="I50" s="24">
        <f t="shared" si="0"/>
        <v>1</v>
      </c>
      <c r="J50" s="25">
        <f t="shared" si="1"/>
        <v>0</v>
      </c>
      <c r="K50" s="26">
        <f t="shared" si="2"/>
        <v>0</v>
      </c>
      <c r="L50" s="27">
        <f t="shared" si="3"/>
        <v>1</v>
      </c>
      <c r="M50" s="31"/>
    </row>
    <row r="51" spans="1:13" ht="25.5" x14ac:dyDescent="0.25">
      <c r="A51" s="150"/>
      <c r="B51" s="30">
        <v>1</v>
      </c>
      <c r="C51" s="51" t="s">
        <v>229</v>
      </c>
      <c r="D51" s="44">
        <v>0</v>
      </c>
      <c r="E51" s="23">
        <v>0</v>
      </c>
      <c r="F51" s="23">
        <v>0</v>
      </c>
      <c r="G51" s="23">
        <v>1</v>
      </c>
      <c r="H51" s="23">
        <v>0</v>
      </c>
      <c r="I51" s="24">
        <f t="shared" si="0"/>
        <v>1</v>
      </c>
      <c r="J51" s="25">
        <f t="shared" si="1"/>
        <v>0</v>
      </c>
      <c r="K51" s="26">
        <f t="shared" si="2"/>
        <v>0</v>
      </c>
      <c r="L51" s="27">
        <f t="shared" si="3"/>
        <v>1</v>
      </c>
      <c r="M51" s="31"/>
    </row>
    <row r="52" spans="1:13" ht="38.25" x14ac:dyDescent="0.25">
      <c r="A52" s="149"/>
      <c r="B52" s="30">
        <v>1</v>
      </c>
      <c r="C52" s="51" t="s">
        <v>230</v>
      </c>
      <c r="D52" s="44">
        <v>0</v>
      </c>
      <c r="E52" s="23">
        <v>0</v>
      </c>
      <c r="F52" s="23">
        <v>0</v>
      </c>
      <c r="G52" s="23">
        <v>0</v>
      </c>
      <c r="H52" s="23">
        <v>5</v>
      </c>
      <c r="I52" s="24">
        <f t="shared" si="0"/>
        <v>5</v>
      </c>
      <c r="J52" s="25">
        <f t="shared" si="1"/>
        <v>0</v>
      </c>
      <c r="K52" s="26">
        <f t="shared" si="2"/>
        <v>4</v>
      </c>
      <c r="L52" s="27">
        <f t="shared" si="3"/>
        <v>5</v>
      </c>
      <c r="M52" s="31"/>
    </row>
    <row r="53" spans="1:13" ht="30" customHeight="1" x14ac:dyDescent="0.25">
      <c r="A53" s="153" t="s">
        <v>52</v>
      </c>
      <c r="B53" s="30">
        <v>1</v>
      </c>
      <c r="C53" s="22" t="s">
        <v>231</v>
      </c>
      <c r="D53" s="44">
        <v>0</v>
      </c>
      <c r="E53" s="23">
        <v>0</v>
      </c>
      <c r="F53" s="23">
        <v>1</v>
      </c>
      <c r="G53" s="23">
        <v>1</v>
      </c>
      <c r="H53" s="23">
        <v>13</v>
      </c>
      <c r="I53" s="24">
        <f t="shared" si="0"/>
        <v>15</v>
      </c>
      <c r="J53" s="25">
        <f t="shared" si="1"/>
        <v>0</v>
      </c>
      <c r="K53" s="26">
        <f t="shared" si="2"/>
        <v>14</v>
      </c>
      <c r="L53" s="27">
        <f t="shared" si="3"/>
        <v>15</v>
      </c>
      <c r="M53" s="31" t="s">
        <v>53</v>
      </c>
    </row>
    <row r="54" spans="1:13" ht="30" customHeight="1" x14ac:dyDescent="0.25">
      <c r="A54" s="153"/>
      <c r="B54" s="42"/>
      <c r="C54" s="22" t="s">
        <v>225</v>
      </c>
      <c r="D54" s="44">
        <v>0</v>
      </c>
      <c r="E54" s="23">
        <v>0</v>
      </c>
      <c r="F54" s="23">
        <v>22</v>
      </c>
      <c r="G54" s="23">
        <v>8</v>
      </c>
      <c r="H54" s="23">
        <v>0</v>
      </c>
      <c r="I54" s="24">
        <f t="shared" si="0"/>
        <v>30</v>
      </c>
      <c r="J54" s="25">
        <f t="shared" si="1"/>
        <v>0</v>
      </c>
      <c r="K54" s="26">
        <f t="shared" si="2"/>
        <v>30</v>
      </c>
      <c r="L54" s="27" t="e">
        <f t="shared" si="3"/>
        <v>#DIV/0!</v>
      </c>
      <c r="M54" s="31"/>
    </row>
    <row r="55" spans="1:13" ht="30" customHeight="1" x14ac:dyDescent="0.25">
      <c r="A55" s="153"/>
      <c r="B55" s="42"/>
      <c r="C55" s="22" t="s">
        <v>226</v>
      </c>
      <c r="D55" s="44">
        <v>0</v>
      </c>
      <c r="E55" s="23">
        <v>0</v>
      </c>
      <c r="F55" s="23">
        <v>0</v>
      </c>
      <c r="G55" s="23">
        <v>1</v>
      </c>
      <c r="H55" s="23">
        <v>0</v>
      </c>
      <c r="I55" s="24">
        <f t="shared" si="0"/>
        <v>1</v>
      </c>
      <c r="J55" s="25">
        <f t="shared" si="1"/>
        <v>0</v>
      </c>
      <c r="K55" s="26">
        <f t="shared" si="2"/>
        <v>1</v>
      </c>
      <c r="L55" s="27" t="e">
        <f t="shared" si="3"/>
        <v>#DIV/0!</v>
      </c>
      <c r="M55" s="31"/>
    </row>
    <row r="56" spans="1:13" ht="30" customHeight="1" x14ac:dyDescent="0.25">
      <c r="A56" s="153" t="s">
        <v>54</v>
      </c>
      <c r="B56" s="37">
        <v>1</v>
      </c>
      <c r="C56" s="22" t="s">
        <v>232</v>
      </c>
      <c r="D56" s="44">
        <v>0</v>
      </c>
      <c r="E56" s="23">
        <v>0</v>
      </c>
      <c r="F56" s="23">
        <v>1</v>
      </c>
      <c r="G56" s="23">
        <v>0</v>
      </c>
      <c r="H56" s="23">
        <v>0</v>
      </c>
      <c r="I56" s="24">
        <f t="shared" si="0"/>
        <v>1</v>
      </c>
      <c r="J56" s="25">
        <f t="shared" si="1"/>
        <v>0</v>
      </c>
      <c r="K56" s="26">
        <f t="shared" si="2"/>
        <v>0</v>
      </c>
      <c r="L56" s="27">
        <f t="shared" si="3"/>
        <v>1</v>
      </c>
      <c r="M56" s="38"/>
    </row>
    <row r="57" spans="1:13" ht="30" customHeight="1" x14ac:dyDescent="0.25">
      <c r="A57" s="153"/>
      <c r="B57" s="30">
        <v>1</v>
      </c>
      <c r="C57" s="52" t="s">
        <v>55</v>
      </c>
      <c r="D57" s="44">
        <v>1</v>
      </c>
      <c r="E57" s="23">
        <v>0</v>
      </c>
      <c r="F57" s="23">
        <v>0</v>
      </c>
      <c r="G57" s="23">
        <v>0</v>
      </c>
      <c r="H57" s="23">
        <v>0</v>
      </c>
      <c r="I57" s="24">
        <f t="shared" si="0"/>
        <v>1</v>
      </c>
      <c r="J57" s="25">
        <f t="shared" si="1"/>
        <v>0</v>
      </c>
      <c r="K57" s="26">
        <f t="shared" si="2"/>
        <v>0</v>
      </c>
      <c r="L57" s="27">
        <f t="shared" si="3"/>
        <v>1</v>
      </c>
      <c r="M57" s="31"/>
    </row>
    <row r="58" spans="1:13" ht="30" customHeight="1" x14ac:dyDescent="0.25">
      <c r="A58" s="153"/>
      <c r="B58" s="53"/>
      <c r="C58" s="52" t="s">
        <v>47</v>
      </c>
      <c r="D58" s="44">
        <v>0</v>
      </c>
      <c r="E58" s="23">
        <v>0</v>
      </c>
      <c r="F58" s="23">
        <v>12</v>
      </c>
      <c r="G58" s="23">
        <v>0</v>
      </c>
      <c r="H58" s="23">
        <v>0</v>
      </c>
      <c r="I58" s="24">
        <f t="shared" si="0"/>
        <v>12</v>
      </c>
      <c r="J58" s="25">
        <f t="shared" si="1"/>
        <v>0</v>
      </c>
      <c r="K58" s="26">
        <f t="shared" si="2"/>
        <v>12</v>
      </c>
      <c r="L58" s="27" t="e">
        <f t="shared" si="3"/>
        <v>#DIV/0!</v>
      </c>
      <c r="M58" s="31"/>
    </row>
    <row r="59" spans="1:13" ht="51" x14ac:dyDescent="0.25">
      <c r="A59" s="153"/>
      <c r="B59" s="30">
        <v>1100</v>
      </c>
      <c r="C59" s="22" t="s">
        <v>233</v>
      </c>
      <c r="D59" s="44">
        <v>0</v>
      </c>
      <c r="E59" s="23">
        <v>0</v>
      </c>
      <c r="F59" s="23">
        <v>0</v>
      </c>
      <c r="G59" s="23">
        <v>0</v>
      </c>
      <c r="H59" s="23">
        <v>0</v>
      </c>
      <c r="I59" s="33">
        <f t="shared" si="0"/>
        <v>0</v>
      </c>
      <c r="J59" s="34">
        <f t="shared" si="1"/>
        <v>0</v>
      </c>
      <c r="K59" s="35">
        <f t="shared" si="2"/>
        <v>-1100</v>
      </c>
      <c r="L59" s="36">
        <f t="shared" si="3"/>
        <v>0</v>
      </c>
      <c r="M59" s="31" t="s">
        <v>56</v>
      </c>
    </row>
    <row r="60" spans="1:13" ht="30" customHeight="1" x14ac:dyDescent="0.25">
      <c r="A60" s="153" t="s">
        <v>57</v>
      </c>
      <c r="B60" s="30">
        <v>5</v>
      </c>
      <c r="C60" s="22" t="s">
        <v>234</v>
      </c>
      <c r="D60" s="44">
        <v>0</v>
      </c>
      <c r="E60" s="23">
        <v>6</v>
      </c>
      <c r="F60" s="23">
        <v>0</v>
      </c>
      <c r="G60" s="23">
        <v>0</v>
      </c>
      <c r="H60" s="23">
        <v>2</v>
      </c>
      <c r="I60" s="24">
        <f t="shared" si="0"/>
        <v>8</v>
      </c>
      <c r="J60" s="25">
        <f t="shared" si="1"/>
        <v>0</v>
      </c>
      <c r="K60" s="26">
        <f t="shared" si="2"/>
        <v>3</v>
      </c>
      <c r="L60" s="27">
        <f t="shared" si="3"/>
        <v>1.6</v>
      </c>
      <c r="M60" s="31"/>
    </row>
    <row r="61" spans="1:13" ht="38.25" x14ac:dyDescent="0.25">
      <c r="A61" s="153"/>
      <c r="B61" s="30">
        <v>4</v>
      </c>
      <c r="C61" s="22" t="s">
        <v>235</v>
      </c>
      <c r="D61" s="44">
        <v>0</v>
      </c>
      <c r="E61" s="23">
        <v>0</v>
      </c>
      <c r="F61" s="23">
        <v>1</v>
      </c>
      <c r="G61" s="23">
        <v>1</v>
      </c>
      <c r="H61" s="23">
        <v>0</v>
      </c>
      <c r="I61" s="33">
        <f t="shared" si="0"/>
        <v>2</v>
      </c>
      <c r="J61" s="34">
        <f t="shared" si="1"/>
        <v>0</v>
      </c>
      <c r="K61" s="35">
        <f t="shared" si="2"/>
        <v>-2</v>
      </c>
      <c r="L61" s="36">
        <f t="shared" si="3"/>
        <v>0.5</v>
      </c>
      <c r="M61" s="31" t="s">
        <v>58</v>
      </c>
    </row>
    <row r="62" spans="1:13" ht="30" customHeight="1" x14ac:dyDescent="0.25">
      <c r="A62" s="153"/>
      <c r="B62" s="42"/>
      <c r="C62" s="22" t="s">
        <v>203</v>
      </c>
      <c r="D62" s="44">
        <v>0</v>
      </c>
      <c r="E62" s="23">
        <v>3</v>
      </c>
      <c r="F62" s="23">
        <v>1</v>
      </c>
      <c r="G62" s="23">
        <v>2</v>
      </c>
      <c r="H62" s="23">
        <v>0</v>
      </c>
      <c r="I62" s="24">
        <f t="shared" si="0"/>
        <v>6</v>
      </c>
      <c r="J62" s="25">
        <f t="shared" si="1"/>
        <v>0</v>
      </c>
      <c r="K62" s="26">
        <f t="shared" si="2"/>
        <v>6</v>
      </c>
      <c r="L62" s="27" t="e">
        <f t="shared" si="3"/>
        <v>#DIV/0!</v>
      </c>
      <c r="M62" s="31"/>
    </row>
    <row r="63" spans="1:13" ht="30" customHeight="1" x14ac:dyDescent="0.25">
      <c r="A63" s="32" t="s">
        <v>59</v>
      </c>
      <c r="B63" s="37">
        <v>1</v>
      </c>
      <c r="C63" s="22" t="s">
        <v>236</v>
      </c>
      <c r="D63" s="23">
        <v>1</v>
      </c>
      <c r="E63" s="23">
        <v>0</v>
      </c>
      <c r="F63" s="23">
        <v>0</v>
      </c>
      <c r="G63" s="23">
        <v>0</v>
      </c>
      <c r="H63" s="23">
        <v>0</v>
      </c>
      <c r="I63" s="24">
        <f t="shared" si="0"/>
        <v>1</v>
      </c>
      <c r="J63" s="25">
        <f t="shared" si="1"/>
        <v>0</v>
      </c>
      <c r="K63" s="26">
        <f t="shared" si="2"/>
        <v>0</v>
      </c>
      <c r="L63" s="27">
        <f t="shared" si="3"/>
        <v>1</v>
      </c>
      <c r="M63" s="38"/>
    </row>
    <row r="64" spans="1:13" ht="30" customHeight="1" x14ac:dyDescent="0.25">
      <c r="A64" s="32" t="s">
        <v>60</v>
      </c>
      <c r="B64" s="54">
        <v>39000</v>
      </c>
      <c r="C64" s="22" t="s">
        <v>237</v>
      </c>
      <c r="D64" s="23">
        <v>0</v>
      </c>
      <c r="E64" s="23">
        <v>0</v>
      </c>
      <c r="F64" s="23">
        <v>0</v>
      </c>
      <c r="G64" s="23">
        <v>0</v>
      </c>
      <c r="H64" s="23">
        <v>39000</v>
      </c>
      <c r="I64" s="24">
        <f t="shared" si="0"/>
        <v>39000</v>
      </c>
      <c r="J64" s="25">
        <f t="shared" si="1"/>
        <v>0</v>
      </c>
      <c r="K64" s="55">
        <f t="shared" si="2"/>
        <v>0</v>
      </c>
      <c r="L64" s="27">
        <f t="shared" si="3"/>
        <v>1</v>
      </c>
      <c r="M64" s="31" t="s">
        <v>61</v>
      </c>
    </row>
    <row r="65" spans="1:13" ht="38.25" x14ac:dyDescent="0.25">
      <c r="A65" s="153" t="s">
        <v>62</v>
      </c>
      <c r="B65" s="30">
        <v>1</v>
      </c>
      <c r="C65" s="22" t="s">
        <v>238</v>
      </c>
      <c r="D65" s="23">
        <v>1</v>
      </c>
      <c r="E65" s="23">
        <v>0</v>
      </c>
      <c r="F65" s="23">
        <v>0</v>
      </c>
      <c r="G65" s="23">
        <v>0</v>
      </c>
      <c r="H65" s="23">
        <v>0</v>
      </c>
      <c r="I65" s="24">
        <f t="shared" si="0"/>
        <v>1</v>
      </c>
      <c r="J65" s="25">
        <f t="shared" si="1"/>
        <v>0</v>
      </c>
      <c r="K65" s="26">
        <f t="shared" si="2"/>
        <v>0</v>
      </c>
      <c r="L65" s="27">
        <f t="shared" si="3"/>
        <v>1</v>
      </c>
      <c r="M65" s="31"/>
    </row>
    <row r="66" spans="1:13" ht="38.25" x14ac:dyDescent="0.25">
      <c r="A66" s="153"/>
      <c r="B66" s="30">
        <v>1</v>
      </c>
      <c r="C66" s="22" t="s">
        <v>239</v>
      </c>
      <c r="D66" s="23">
        <v>0</v>
      </c>
      <c r="E66" s="23">
        <v>1</v>
      </c>
      <c r="F66" s="23">
        <v>0</v>
      </c>
      <c r="G66" s="23">
        <v>0</v>
      </c>
      <c r="H66" s="23">
        <v>0</v>
      </c>
      <c r="I66" s="24">
        <f t="shared" si="0"/>
        <v>1</v>
      </c>
      <c r="J66" s="25">
        <f t="shared" si="1"/>
        <v>0</v>
      </c>
      <c r="K66" s="26">
        <f t="shared" si="2"/>
        <v>0</v>
      </c>
      <c r="L66" s="27">
        <f t="shared" si="3"/>
        <v>1</v>
      </c>
      <c r="M66" s="31"/>
    </row>
    <row r="67" spans="1:13" ht="30" customHeight="1" x14ac:dyDescent="0.25">
      <c r="A67" s="153"/>
      <c r="B67" s="30">
        <v>120</v>
      </c>
      <c r="C67" s="22" t="s">
        <v>240</v>
      </c>
      <c r="D67" s="23">
        <v>135</v>
      </c>
      <c r="E67" s="23">
        <v>0</v>
      </c>
      <c r="F67" s="23">
        <v>0</v>
      </c>
      <c r="G67" s="23">
        <v>0</v>
      </c>
      <c r="H67" s="23">
        <v>0</v>
      </c>
      <c r="I67" s="24">
        <f t="shared" si="0"/>
        <v>135</v>
      </c>
      <c r="J67" s="25">
        <f t="shared" si="1"/>
        <v>0</v>
      </c>
      <c r="K67" s="26">
        <f t="shared" si="2"/>
        <v>15</v>
      </c>
      <c r="L67" s="27">
        <f t="shared" si="3"/>
        <v>1.125</v>
      </c>
      <c r="M67" s="31"/>
    </row>
    <row r="68" spans="1:13" ht="30" customHeight="1" x14ac:dyDescent="0.25">
      <c r="A68" s="153"/>
      <c r="B68" s="41">
        <v>4</v>
      </c>
      <c r="C68" s="22" t="s">
        <v>241</v>
      </c>
      <c r="D68" s="23">
        <v>0</v>
      </c>
      <c r="E68" s="23">
        <v>0</v>
      </c>
      <c r="F68" s="23">
        <v>1</v>
      </c>
      <c r="G68" s="23">
        <v>3</v>
      </c>
      <c r="H68" s="23">
        <v>0</v>
      </c>
      <c r="I68" s="24">
        <f t="shared" si="0"/>
        <v>4</v>
      </c>
      <c r="J68" s="25">
        <f t="shared" si="1"/>
        <v>0</v>
      </c>
      <c r="K68" s="26">
        <f t="shared" si="2"/>
        <v>0</v>
      </c>
      <c r="L68" s="27">
        <f t="shared" si="3"/>
        <v>1</v>
      </c>
      <c r="M68" s="40"/>
    </row>
    <row r="69" spans="1:13" ht="30" x14ac:dyDescent="0.25">
      <c r="A69" s="56" t="s">
        <v>6</v>
      </c>
      <c r="B69" s="57" t="s">
        <v>7</v>
      </c>
      <c r="C69" s="58" t="s">
        <v>242</v>
      </c>
      <c r="D69" s="59" t="s">
        <v>63</v>
      </c>
      <c r="E69" s="59" t="s">
        <v>10</v>
      </c>
      <c r="F69" s="59" t="s">
        <v>11</v>
      </c>
      <c r="G69" s="59" t="s">
        <v>12</v>
      </c>
      <c r="H69" s="59" t="s">
        <v>13</v>
      </c>
      <c r="I69" s="59" t="str">
        <f>I5</f>
        <v>Total</v>
      </c>
      <c r="J69" s="59" t="str">
        <f>J5</f>
        <v>Remaining</v>
      </c>
      <c r="K69" s="59" t="str">
        <f>K5</f>
        <v>Exceeded by</v>
      </c>
      <c r="L69" s="60" t="str">
        <f>L5</f>
        <v>% achieved</v>
      </c>
      <c r="M69" s="61" t="str">
        <f>M5</f>
        <v>Comments on delivery</v>
      </c>
    </row>
    <row r="70" spans="1:13" ht="30" customHeight="1" x14ac:dyDescent="0.25">
      <c r="A70" s="32" t="s">
        <v>64</v>
      </c>
      <c r="B70" s="21">
        <v>1</v>
      </c>
      <c r="C70" s="62" t="s">
        <v>65</v>
      </c>
      <c r="D70" s="23">
        <v>1</v>
      </c>
      <c r="E70" s="23">
        <v>0</v>
      </c>
      <c r="F70" s="23">
        <v>0</v>
      </c>
      <c r="G70" s="23">
        <v>0</v>
      </c>
      <c r="H70" s="23">
        <v>0</v>
      </c>
      <c r="I70" s="24">
        <f>SUM(D70:H70)</f>
        <v>1</v>
      </c>
      <c r="J70" s="25">
        <f t="shared" ref="J70:J132" si="6">SUM(B70-I70)+K70</f>
        <v>0</v>
      </c>
      <c r="K70" s="26">
        <f t="shared" ref="K70:K132" si="7">I70-B70</f>
        <v>0</v>
      </c>
      <c r="L70" s="27">
        <f t="shared" ref="L70:L132" si="8">I70/B70</f>
        <v>1</v>
      </c>
      <c r="M70" s="28"/>
    </row>
    <row r="71" spans="1:13" ht="30" customHeight="1" x14ac:dyDescent="0.25">
      <c r="A71" s="153" t="s">
        <v>66</v>
      </c>
      <c r="B71" s="30">
        <v>1000</v>
      </c>
      <c r="C71" s="63" t="s">
        <v>243</v>
      </c>
      <c r="D71" s="23">
        <v>0</v>
      </c>
      <c r="E71" s="23">
        <v>28</v>
      </c>
      <c r="F71" s="23">
        <v>522</v>
      </c>
      <c r="G71" s="23">
        <v>450</v>
      </c>
      <c r="H71" s="23">
        <v>0</v>
      </c>
      <c r="I71" s="24">
        <f t="shared" ref="I71:I132" si="9">SUM(D71:H71)</f>
        <v>1000</v>
      </c>
      <c r="J71" s="25">
        <f t="shared" si="6"/>
        <v>0</v>
      </c>
      <c r="K71" s="26">
        <f t="shared" si="7"/>
        <v>0</v>
      </c>
      <c r="L71" s="27">
        <f t="shared" si="8"/>
        <v>1</v>
      </c>
      <c r="M71" s="31"/>
    </row>
    <row r="72" spans="1:13" ht="30" customHeight="1" x14ac:dyDescent="0.25">
      <c r="A72" s="153"/>
      <c r="B72" s="42"/>
      <c r="C72" s="63" t="s">
        <v>244</v>
      </c>
      <c r="D72" s="23">
        <v>0</v>
      </c>
      <c r="E72" s="23">
        <v>1</v>
      </c>
      <c r="F72" s="23">
        <v>0</v>
      </c>
      <c r="G72" s="23">
        <v>0</v>
      </c>
      <c r="H72" s="23">
        <v>0</v>
      </c>
      <c r="I72" s="24">
        <f t="shared" si="9"/>
        <v>1</v>
      </c>
      <c r="J72" s="25">
        <f t="shared" si="6"/>
        <v>0</v>
      </c>
      <c r="K72" s="26">
        <f t="shared" si="7"/>
        <v>1</v>
      </c>
      <c r="L72" s="27" t="e">
        <f t="shared" si="8"/>
        <v>#DIV/0!</v>
      </c>
      <c r="M72" s="64"/>
    </row>
    <row r="73" spans="1:13" ht="38.25" x14ac:dyDescent="0.25">
      <c r="A73" s="153"/>
      <c r="B73" s="30">
        <v>125</v>
      </c>
      <c r="C73" s="63" t="s">
        <v>245</v>
      </c>
      <c r="D73" s="23">
        <v>0</v>
      </c>
      <c r="E73" s="23">
        <v>25</v>
      </c>
      <c r="F73" s="23">
        <v>64</v>
      </c>
      <c r="G73" s="23">
        <v>0</v>
      </c>
      <c r="H73" s="23">
        <v>0</v>
      </c>
      <c r="I73" s="33">
        <f t="shared" si="9"/>
        <v>89</v>
      </c>
      <c r="J73" s="34">
        <f t="shared" si="6"/>
        <v>0</v>
      </c>
      <c r="K73" s="35">
        <f t="shared" si="7"/>
        <v>-36</v>
      </c>
      <c r="L73" s="36">
        <f t="shared" si="8"/>
        <v>0.71199999999999997</v>
      </c>
      <c r="M73" s="31" t="s">
        <v>67</v>
      </c>
    </row>
    <row r="74" spans="1:13" ht="30" customHeight="1" x14ac:dyDescent="0.25">
      <c r="A74" s="154" t="s">
        <v>68</v>
      </c>
      <c r="B74" s="65">
        <v>9</v>
      </c>
      <c r="C74" s="63" t="s">
        <v>246</v>
      </c>
      <c r="D74" s="23">
        <v>1</v>
      </c>
      <c r="E74" s="23">
        <v>0</v>
      </c>
      <c r="F74" s="23">
        <v>0</v>
      </c>
      <c r="G74" s="23">
        <v>0</v>
      </c>
      <c r="H74" s="23">
        <v>0</v>
      </c>
      <c r="I74" s="33">
        <f t="shared" si="9"/>
        <v>1</v>
      </c>
      <c r="J74" s="34">
        <f t="shared" si="6"/>
        <v>0</v>
      </c>
      <c r="K74" s="35">
        <f t="shared" si="7"/>
        <v>-8</v>
      </c>
      <c r="L74" s="36">
        <f t="shared" si="8"/>
        <v>0.1111111111111111</v>
      </c>
      <c r="M74" s="31" t="s">
        <v>69</v>
      </c>
    </row>
    <row r="75" spans="1:13" ht="30" customHeight="1" x14ac:dyDescent="0.25">
      <c r="A75" s="154"/>
      <c r="B75" s="30">
        <v>3</v>
      </c>
      <c r="C75" s="63" t="s">
        <v>247</v>
      </c>
      <c r="D75" s="23">
        <v>3</v>
      </c>
      <c r="E75" s="23">
        <v>0</v>
      </c>
      <c r="F75" s="23">
        <v>0</v>
      </c>
      <c r="G75" s="23">
        <v>0</v>
      </c>
      <c r="H75" s="23">
        <v>0</v>
      </c>
      <c r="I75" s="24">
        <f t="shared" si="9"/>
        <v>3</v>
      </c>
      <c r="J75" s="25">
        <f t="shared" si="6"/>
        <v>0</v>
      </c>
      <c r="K75" s="26">
        <f t="shared" si="7"/>
        <v>0</v>
      </c>
      <c r="L75" s="27">
        <f t="shared" si="8"/>
        <v>1</v>
      </c>
      <c r="M75" s="31"/>
    </row>
    <row r="76" spans="1:13" ht="30" customHeight="1" x14ac:dyDescent="0.25">
      <c r="A76" s="154"/>
      <c r="B76" s="30">
        <v>12</v>
      </c>
      <c r="C76" s="63" t="s">
        <v>248</v>
      </c>
      <c r="D76" s="23">
        <v>8</v>
      </c>
      <c r="E76" s="23">
        <v>7</v>
      </c>
      <c r="F76" s="23">
        <v>4</v>
      </c>
      <c r="G76" s="23">
        <v>0</v>
      </c>
      <c r="H76" s="23">
        <v>0</v>
      </c>
      <c r="I76" s="24">
        <f t="shared" si="9"/>
        <v>19</v>
      </c>
      <c r="J76" s="25">
        <f t="shared" si="6"/>
        <v>0</v>
      </c>
      <c r="K76" s="26">
        <f t="shared" si="7"/>
        <v>7</v>
      </c>
      <c r="L76" s="27">
        <f t="shared" si="8"/>
        <v>1.5833333333333333</v>
      </c>
      <c r="M76" s="64"/>
    </row>
    <row r="77" spans="1:13" ht="30" customHeight="1" x14ac:dyDescent="0.25">
      <c r="A77" s="154"/>
      <c r="B77" s="42"/>
      <c r="C77" s="63" t="s">
        <v>249</v>
      </c>
      <c r="D77" s="23">
        <v>4</v>
      </c>
      <c r="E77" s="23">
        <v>3</v>
      </c>
      <c r="F77" s="23">
        <v>1</v>
      </c>
      <c r="G77" s="23">
        <v>0</v>
      </c>
      <c r="H77" s="23">
        <v>0</v>
      </c>
      <c r="I77" s="24">
        <f t="shared" si="9"/>
        <v>8</v>
      </c>
      <c r="J77" s="25">
        <f t="shared" si="6"/>
        <v>0</v>
      </c>
      <c r="K77" s="26">
        <f t="shared" si="7"/>
        <v>8</v>
      </c>
      <c r="L77" s="27" t="e">
        <f t="shared" si="8"/>
        <v>#DIV/0!</v>
      </c>
      <c r="M77" s="31"/>
    </row>
    <row r="78" spans="1:13" ht="30" customHeight="1" x14ac:dyDescent="0.25">
      <c r="A78" s="154"/>
      <c r="B78" s="66"/>
      <c r="C78" s="63" t="s">
        <v>250</v>
      </c>
      <c r="D78" s="23">
        <v>2</v>
      </c>
      <c r="E78" s="23">
        <v>3</v>
      </c>
      <c r="F78" s="23">
        <v>3</v>
      </c>
      <c r="G78" s="23">
        <v>0</v>
      </c>
      <c r="H78" s="23">
        <v>0</v>
      </c>
      <c r="I78" s="24">
        <f t="shared" si="9"/>
        <v>8</v>
      </c>
      <c r="J78" s="25">
        <f t="shared" si="6"/>
        <v>0</v>
      </c>
      <c r="K78" s="26">
        <f t="shared" si="7"/>
        <v>8</v>
      </c>
      <c r="L78" s="27" t="e">
        <f t="shared" si="8"/>
        <v>#DIV/0!</v>
      </c>
      <c r="M78" s="31"/>
    </row>
    <row r="79" spans="1:13" ht="30" customHeight="1" x14ac:dyDescent="0.25">
      <c r="A79" s="154"/>
      <c r="B79" s="42"/>
      <c r="C79" s="63" t="s">
        <v>251</v>
      </c>
      <c r="D79" s="23">
        <v>134</v>
      </c>
      <c r="E79" s="23">
        <v>113</v>
      </c>
      <c r="F79" s="23">
        <v>33</v>
      </c>
      <c r="G79" s="23">
        <v>0</v>
      </c>
      <c r="H79" s="23">
        <v>0</v>
      </c>
      <c r="I79" s="24">
        <f t="shared" si="9"/>
        <v>280</v>
      </c>
      <c r="J79" s="25">
        <f t="shared" si="6"/>
        <v>0</v>
      </c>
      <c r="K79" s="26">
        <f t="shared" si="7"/>
        <v>280</v>
      </c>
      <c r="L79" s="27" t="e">
        <f t="shared" si="8"/>
        <v>#DIV/0!</v>
      </c>
      <c r="M79" s="31"/>
    </row>
    <row r="80" spans="1:13" ht="38.25" x14ac:dyDescent="0.25">
      <c r="A80" s="153" t="s">
        <v>70</v>
      </c>
      <c r="B80" s="21">
        <v>25</v>
      </c>
      <c r="C80" s="63" t="s">
        <v>252</v>
      </c>
      <c r="D80" s="23">
        <v>0</v>
      </c>
      <c r="E80" s="23">
        <v>0</v>
      </c>
      <c r="F80" s="23">
        <v>1</v>
      </c>
      <c r="G80" s="23">
        <v>20</v>
      </c>
      <c r="H80" s="23">
        <v>0</v>
      </c>
      <c r="I80" s="33">
        <f t="shared" si="9"/>
        <v>21</v>
      </c>
      <c r="J80" s="34">
        <f t="shared" si="6"/>
        <v>0</v>
      </c>
      <c r="K80" s="35">
        <f t="shared" si="7"/>
        <v>-4</v>
      </c>
      <c r="L80" s="36">
        <f t="shared" si="8"/>
        <v>0.84</v>
      </c>
      <c r="M80" s="28" t="s">
        <v>71</v>
      </c>
    </row>
    <row r="81" spans="1:13" ht="30" customHeight="1" x14ac:dyDescent="0.25">
      <c r="A81" s="153"/>
      <c r="B81" s="30">
        <v>1</v>
      </c>
      <c r="C81" s="63" t="s">
        <v>253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33">
        <f t="shared" si="9"/>
        <v>0</v>
      </c>
      <c r="J81" s="34">
        <f t="shared" si="6"/>
        <v>0</v>
      </c>
      <c r="K81" s="35">
        <f t="shared" si="7"/>
        <v>-1</v>
      </c>
      <c r="L81" s="36">
        <f t="shared" si="8"/>
        <v>0</v>
      </c>
      <c r="M81" s="31" t="s">
        <v>72</v>
      </c>
    </row>
    <row r="82" spans="1:13" ht="30" customHeight="1" x14ac:dyDescent="0.25">
      <c r="A82" s="153"/>
      <c r="B82" s="42"/>
      <c r="C82" s="63" t="s">
        <v>250</v>
      </c>
      <c r="D82" s="23">
        <v>0</v>
      </c>
      <c r="E82" s="23">
        <v>0</v>
      </c>
      <c r="F82" s="23">
        <v>0</v>
      </c>
      <c r="G82" s="23">
        <v>5</v>
      </c>
      <c r="H82" s="23">
        <v>0</v>
      </c>
      <c r="I82" s="24">
        <f t="shared" si="9"/>
        <v>5</v>
      </c>
      <c r="J82" s="25">
        <f t="shared" si="6"/>
        <v>0</v>
      </c>
      <c r="K82" s="26">
        <f t="shared" si="7"/>
        <v>5</v>
      </c>
      <c r="L82" s="27" t="e">
        <f t="shared" si="8"/>
        <v>#DIV/0!</v>
      </c>
      <c r="M82" s="64"/>
    </row>
    <row r="83" spans="1:13" ht="30" customHeight="1" x14ac:dyDescent="0.25">
      <c r="A83" s="153"/>
      <c r="B83" s="42"/>
      <c r="C83" s="63" t="s">
        <v>251</v>
      </c>
      <c r="D83" s="23">
        <v>0</v>
      </c>
      <c r="E83" s="23">
        <v>0</v>
      </c>
      <c r="F83" s="23">
        <v>2</v>
      </c>
      <c r="G83" s="23">
        <v>99</v>
      </c>
      <c r="H83" s="23">
        <v>0</v>
      </c>
      <c r="I83" s="24">
        <f t="shared" si="9"/>
        <v>101</v>
      </c>
      <c r="J83" s="25">
        <f t="shared" si="6"/>
        <v>0</v>
      </c>
      <c r="K83" s="26">
        <f t="shared" si="7"/>
        <v>101</v>
      </c>
      <c r="L83" s="27" t="e">
        <f t="shared" si="8"/>
        <v>#DIV/0!</v>
      </c>
      <c r="M83" s="31"/>
    </row>
    <row r="84" spans="1:13" ht="39" x14ac:dyDescent="0.25">
      <c r="A84" s="153" t="s">
        <v>73</v>
      </c>
      <c r="B84" s="65">
        <v>15</v>
      </c>
      <c r="C84" s="63" t="s">
        <v>254</v>
      </c>
      <c r="D84" s="23">
        <v>3</v>
      </c>
      <c r="E84" s="23">
        <v>0</v>
      </c>
      <c r="F84" s="23">
        <v>0</v>
      </c>
      <c r="G84" s="23">
        <v>0</v>
      </c>
      <c r="H84" s="23">
        <v>0</v>
      </c>
      <c r="I84" s="33">
        <f t="shared" si="9"/>
        <v>3</v>
      </c>
      <c r="J84" s="34">
        <f t="shared" si="6"/>
        <v>0</v>
      </c>
      <c r="K84" s="35">
        <f t="shared" si="7"/>
        <v>-12</v>
      </c>
      <c r="L84" s="36">
        <f t="shared" si="8"/>
        <v>0.2</v>
      </c>
      <c r="M84" s="67" t="s">
        <v>74</v>
      </c>
    </row>
    <row r="85" spans="1:13" ht="30" customHeight="1" x14ac:dyDescent="0.25">
      <c r="A85" s="153"/>
      <c r="B85" s="42"/>
      <c r="C85" s="63" t="s">
        <v>251</v>
      </c>
      <c r="D85" s="23">
        <v>70</v>
      </c>
      <c r="E85" s="23">
        <v>0</v>
      </c>
      <c r="F85" s="23">
        <v>0</v>
      </c>
      <c r="G85" s="23">
        <v>0</v>
      </c>
      <c r="H85" s="23">
        <v>0</v>
      </c>
      <c r="I85" s="24">
        <f t="shared" si="9"/>
        <v>70</v>
      </c>
      <c r="J85" s="25">
        <f t="shared" si="6"/>
        <v>0</v>
      </c>
      <c r="K85" s="26">
        <f t="shared" si="7"/>
        <v>70</v>
      </c>
      <c r="L85" s="27" t="e">
        <f t="shared" si="8"/>
        <v>#DIV/0!</v>
      </c>
      <c r="M85" s="31"/>
    </row>
    <row r="86" spans="1:13" ht="30" customHeight="1" x14ac:dyDescent="0.25">
      <c r="A86" s="153"/>
      <c r="B86" s="30">
        <v>1</v>
      </c>
      <c r="C86" s="63" t="s">
        <v>255</v>
      </c>
      <c r="D86" s="23">
        <v>1</v>
      </c>
      <c r="E86" s="23">
        <v>0</v>
      </c>
      <c r="F86" s="23">
        <v>0</v>
      </c>
      <c r="G86" s="23">
        <v>0</v>
      </c>
      <c r="H86" s="23">
        <v>0</v>
      </c>
      <c r="I86" s="24">
        <f t="shared" si="9"/>
        <v>1</v>
      </c>
      <c r="J86" s="25">
        <f t="shared" si="6"/>
        <v>0</v>
      </c>
      <c r="K86" s="26">
        <f t="shared" si="7"/>
        <v>0</v>
      </c>
      <c r="L86" s="27">
        <f t="shared" si="8"/>
        <v>1</v>
      </c>
      <c r="M86" s="64"/>
    </row>
    <row r="87" spans="1:13" ht="38.25" x14ac:dyDescent="0.25">
      <c r="A87" s="153"/>
      <c r="B87" s="30">
        <v>11</v>
      </c>
      <c r="C87" s="63" t="s">
        <v>256</v>
      </c>
      <c r="D87" s="23">
        <v>0</v>
      </c>
      <c r="E87" s="23">
        <v>3</v>
      </c>
      <c r="F87" s="23">
        <v>7</v>
      </c>
      <c r="G87" s="23">
        <v>0</v>
      </c>
      <c r="H87" s="23">
        <v>0</v>
      </c>
      <c r="I87" s="33">
        <f t="shared" si="9"/>
        <v>10</v>
      </c>
      <c r="J87" s="34">
        <f t="shared" si="6"/>
        <v>0</v>
      </c>
      <c r="K87" s="35">
        <f t="shared" si="7"/>
        <v>-1</v>
      </c>
      <c r="L87" s="36">
        <f t="shared" si="8"/>
        <v>0.90909090909090906</v>
      </c>
      <c r="M87" s="28" t="s">
        <v>71</v>
      </c>
    </row>
    <row r="88" spans="1:13" ht="30" customHeight="1" x14ac:dyDescent="0.25">
      <c r="A88" s="153"/>
      <c r="B88" s="65">
        <v>66</v>
      </c>
      <c r="C88" s="63" t="s">
        <v>257</v>
      </c>
      <c r="D88" s="23">
        <v>0</v>
      </c>
      <c r="E88" s="23">
        <v>50</v>
      </c>
      <c r="F88" s="23">
        <v>144</v>
      </c>
      <c r="G88" s="23">
        <v>0</v>
      </c>
      <c r="H88" s="23">
        <v>0</v>
      </c>
      <c r="I88" s="24">
        <f t="shared" si="9"/>
        <v>194</v>
      </c>
      <c r="J88" s="25">
        <f t="shared" si="6"/>
        <v>0</v>
      </c>
      <c r="K88" s="26">
        <f t="shared" si="7"/>
        <v>128</v>
      </c>
      <c r="L88" s="27">
        <f t="shared" si="8"/>
        <v>2.9393939393939394</v>
      </c>
      <c r="M88" s="31"/>
    </row>
    <row r="89" spans="1:13" ht="30" customHeight="1" x14ac:dyDescent="0.25">
      <c r="A89" s="153"/>
      <c r="B89" s="42"/>
      <c r="C89" s="63" t="s">
        <v>250</v>
      </c>
      <c r="D89" s="23">
        <v>1</v>
      </c>
      <c r="E89" s="23">
        <v>1</v>
      </c>
      <c r="F89" s="23">
        <v>2</v>
      </c>
      <c r="G89" s="23">
        <v>0</v>
      </c>
      <c r="H89" s="23">
        <v>0</v>
      </c>
      <c r="I89" s="24">
        <f t="shared" si="9"/>
        <v>4</v>
      </c>
      <c r="J89" s="25">
        <f t="shared" si="6"/>
        <v>0</v>
      </c>
      <c r="K89" s="26">
        <f t="shared" si="7"/>
        <v>4</v>
      </c>
      <c r="L89" s="27" t="e">
        <f t="shared" si="8"/>
        <v>#DIV/0!</v>
      </c>
      <c r="M89" s="31"/>
    </row>
    <row r="90" spans="1:13" ht="30" customHeight="1" x14ac:dyDescent="0.25">
      <c r="A90" s="153"/>
      <c r="B90" s="29"/>
      <c r="C90" s="62" t="s">
        <v>75</v>
      </c>
      <c r="D90" s="23">
        <v>0</v>
      </c>
      <c r="E90" s="23">
        <v>0</v>
      </c>
      <c r="F90" s="23">
        <v>1</v>
      </c>
      <c r="G90" s="23">
        <v>1</v>
      </c>
      <c r="H90" s="23">
        <v>0</v>
      </c>
      <c r="I90" s="24">
        <f t="shared" si="9"/>
        <v>2</v>
      </c>
      <c r="J90" s="25">
        <f t="shared" si="6"/>
        <v>0</v>
      </c>
      <c r="K90" s="26">
        <f t="shared" si="7"/>
        <v>2</v>
      </c>
      <c r="L90" s="27" t="e">
        <f t="shared" si="8"/>
        <v>#DIV/0!</v>
      </c>
      <c r="M90" s="28"/>
    </row>
    <row r="91" spans="1:13" ht="38.25" x14ac:dyDescent="0.25">
      <c r="A91" s="153"/>
      <c r="B91" s="21">
        <v>1</v>
      </c>
      <c r="C91" s="63" t="s">
        <v>258</v>
      </c>
      <c r="D91" s="23">
        <v>0</v>
      </c>
      <c r="E91" s="23">
        <v>0</v>
      </c>
      <c r="F91" s="23">
        <v>1</v>
      </c>
      <c r="G91" s="23">
        <v>0</v>
      </c>
      <c r="H91" s="23">
        <v>0</v>
      </c>
      <c r="I91" s="24">
        <f t="shared" si="9"/>
        <v>1</v>
      </c>
      <c r="J91" s="25">
        <f t="shared" si="6"/>
        <v>0</v>
      </c>
      <c r="K91" s="26">
        <f t="shared" si="7"/>
        <v>0</v>
      </c>
      <c r="L91" s="27">
        <f t="shared" si="8"/>
        <v>1</v>
      </c>
      <c r="M91" s="28"/>
    </row>
    <row r="92" spans="1:13" ht="39" x14ac:dyDescent="0.25">
      <c r="A92" s="153" t="s">
        <v>76</v>
      </c>
      <c r="B92" s="30">
        <v>36</v>
      </c>
      <c r="C92" s="63" t="s">
        <v>259</v>
      </c>
      <c r="D92" s="23">
        <v>7</v>
      </c>
      <c r="E92" s="23">
        <v>8</v>
      </c>
      <c r="F92" s="23">
        <v>11</v>
      </c>
      <c r="G92" s="23">
        <v>0</v>
      </c>
      <c r="H92" s="23">
        <v>0</v>
      </c>
      <c r="I92" s="33">
        <f>SUM(D92:H92)</f>
        <v>26</v>
      </c>
      <c r="J92" s="34">
        <f t="shared" si="6"/>
        <v>0</v>
      </c>
      <c r="K92" s="35">
        <f t="shared" si="7"/>
        <v>-10</v>
      </c>
      <c r="L92" s="36">
        <f t="shared" si="8"/>
        <v>0.72222222222222221</v>
      </c>
      <c r="M92" s="67" t="s">
        <v>74</v>
      </c>
    </row>
    <row r="93" spans="1:13" ht="30" customHeight="1" x14ac:dyDescent="0.25">
      <c r="A93" s="153"/>
      <c r="B93" s="30">
        <v>2</v>
      </c>
      <c r="C93" s="63" t="s">
        <v>260</v>
      </c>
      <c r="D93" s="23">
        <v>3</v>
      </c>
      <c r="E93" s="23">
        <v>4</v>
      </c>
      <c r="F93" s="23">
        <v>0</v>
      </c>
      <c r="G93" s="23">
        <v>0</v>
      </c>
      <c r="H93" s="23">
        <v>0</v>
      </c>
      <c r="I93" s="24">
        <f t="shared" si="9"/>
        <v>7</v>
      </c>
      <c r="J93" s="25">
        <f t="shared" si="6"/>
        <v>0</v>
      </c>
      <c r="K93" s="26">
        <f t="shared" si="7"/>
        <v>5</v>
      </c>
      <c r="L93" s="27">
        <f t="shared" si="8"/>
        <v>3.5</v>
      </c>
      <c r="M93" s="64"/>
    </row>
    <row r="94" spans="1:13" ht="30" customHeight="1" x14ac:dyDescent="0.25">
      <c r="A94" s="153"/>
      <c r="B94" s="42"/>
      <c r="C94" s="63" t="s">
        <v>261</v>
      </c>
      <c r="D94" s="23">
        <v>4</v>
      </c>
      <c r="E94" s="23">
        <v>5</v>
      </c>
      <c r="F94" s="23">
        <v>2</v>
      </c>
      <c r="G94" s="23">
        <v>0</v>
      </c>
      <c r="H94" s="23">
        <v>0</v>
      </c>
      <c r="I94" s="24">
        <f t="shared" si="9"/>
        <v>11</v>
      </c>
      <c r="J94" s="25">
        <f t="shared" si="6"/>
        <v>0</v>
      </c>
      <c r="K94" s="26">
        <f t="shared" si="7"/>
        <v>11</v>
      </c>
      <c r="L94" s="27" t="e">
        <f t="shared" si="8"/>
        <v>#DIV/0!</v>
      </c>
      <c r="M94" s="31"/>
    </row>
    <row r="95" spans="1:13" ht="30" customHeight="1" x14ac:dyDescent="0.25">
      <c r="A95" s="153"/>
      <c r="B95" s="65">
        <v>480</v>
      </c>
      <c r="C95" s="63" t="s">
        <v>262</v>
      </c>
      <c r="D95" s="23">
        <v>215</v>
      </c>
      <c r="E95" s="23">
        <v>53</v>
      </c>
      <c r="F95" s="23">
        <v>212</v>
      </c>
      <c r="G95" s="23">
        <v>0</v>
      </c>
      <c r="H95" s="23">
        <v>0</v>
      </c>
      <c r="I95" s="24">
        <f t="shared" si="9"/>
        <v>480</v>
      </c>
      <c r="J95" s="25">
        <f t="shared" si="6"/>
        <v>0</v>
      </c>
      <c r="K95" s="26">
        <f t="shared" si="7"/>
        <v>0</v>
      </c>
      <c r="L95" s="27">
        <f t="shared" si="8"/>
        <v>1</v>
      </c>
      <c r="M95" s="31"/>
    </row>
    <row r="96" spans="1:13" ht="30" customHeight="1" x14ac:dyDescent="0.25">
      <c r="A96" s="153" t="s">
        <v>77</v>
      </c>
      <c r="B96" s="30">
        <v>4</v>
      </c>
      <c r="C96" s="63" t="s">
        <v>263</v>
      </c>
      <c r="D96" s="23">
        <v>0</v>
      </c>
      <c r="E96" s="23">
        <v>0</v>
      </c>
      <c r="F96" s="23">
        <v>5</v>
      </c>
      <c r="G96" s="23">
        <v>6</v>
      </c>
      <c r="H96" s="23">
        <v>0</v>
      </c>
      <c r="I96" s="24">
        <f t="shared" si="9"/>
        <v>11</v>
      </c>
      <c r="J96" s="25">
        <f t="shared" si="6"/>
        <v>0</v>
      </c>
      <c r="K96" s="26">
        <f t="shared" si="7"/>
        <v>7</v>
      </c>
      <c r="L96" s="27">
        <f t="shared" si="8"/>
        <v>2.75</v>
      </c>
      <c r="M96" s="31"/>
    </row>
    <row r="97" spans="1:13" ht="30" customHeight="1" x14ac:dyDescent="0.25">
      <c r="A97" s="153"/>
      <c r="B97" s="30">
        <v>16</v>
      </c>
      <c r="C97" s="62" t="s">
        <v>78</v>
      </c>
      <c r="D97" s="23">
        <v>0</v>
      </c>
      <c r="E97" s="23">
        <v>0</v>
      </c>
      <c r="F97" s="23">
        <v>48</v>
      </c>
      <c r="G97" s="23">
        <v>29</v>
      </c>
      <c r="H97" s="23">
        <v>0</v>
      </c>
      <c r="I97" s="24">
        <f t="shared" si="9"/>
        <v>77</v>
      </c>
      <c r="J97" s="25">
        <f t="shared" si="6"/>
        <v>0</v>
      </c>
      <c r="K97" s="26">
        <f t="shared" si="7"/>
        <v>61</v>
      </c>
      <c r="L97" s="27">
        <f t="shared" si="8"/>
        <v>4.8125</v>
      </c>
      <c r="M97" s="64"/>
    </row>
    <row r="98" spans="1:13" ht="30" customHeight="1" x14ac:dyDescent="0.25">
      <c r="A98" s="153"/>
      <c r="B98" s="42"/>
      <c r="C98" s="63" t="s">
        <v>261</v>
      </c>
      <c r="D98" s="23">
        <v>0</v>
      </c>
      <c r="E98" s="23">
        <v>0</v>
      </c>
      <c r="F98" s="23">
        <v>2</v>
      </c>
      <c r="G98" s="23">
        <v>3</v>
      </c>
      <c r="H98" s="23">
        <v>0</v>
      </c>
      <c r="I98" s="24">
        <f t="shared" si="9"/>
        <v>5</v>
      </c>
      <c r="J98" s="25">
        <f t="shared" si="6"/>
        <v>0</v>
      </c>
      <c r="K98" s="26">
        <f t="shared" si="7"/>
        <v>5</v>
      </c>
      <c r="L98" s="27" t="e">
        <f t="shared" si="8"/>
        <v>#DIV/0!</v>
      </c>
      <c r="M98" s="64"/>
    </row>
    <row r="99" spans="1:13" ht="30" customHeight="1" x14ac:dyDescent="0.25">
      <c r="A99" s="153"/>
      <c r="B99" s="42"/>
      <c r="C99" s="63" t="s">
        <v>264</v>
      </c>
      <c r="D99" s="23">
        <v>0</v>
      </c>
      <c r="E99" s="23">
        <v>0</v>
      </c>
      <c r="F99" s="23">
        <v>0</v>
      </c>
      <c r="G99" s="23">
        <v>1</v>
      </c>
      <c r="H99" s="23">
        <v>0</v>
      </c>
      <c r="I99" s="24">
        <f t="shared" si="9"/>
        <v>1</v>
      </c>
      <c r="J99" s="25">
        <f t="shared" si="6"/>
        <v>0</v>
      </c>
      <c r="K99" s="26">
        <f t="shared" si="7"/>
        <v>1</v>
      </c>
      <c r="L99" s="27" t="e">
        <f t="shared" si="8"/>
        <v>#DIV/0!</v>
      </c>
      <c r="M99" s="31"/>
    </row>
    <row r="100" spans="1:13" ht="30" customHeight="1" x14ac:dyDescent="0.25">
      <c r="A100" s="153" t="s">
        <v>79</v>
      </c>
      <c r="B100" s="65">
        <v>4</v>
      </c>
      <c r="C100" s="63" t="s">
        <v>265</v>
      </c>
      <c r="D100" s="23">
        <v>0</v>
      </c>
      <c r="E100" s="23">
        <v>0</v>
      </c>
      <c r="F100" s="23">
        <v>4</v>
      </c>
      <c r="G100" s="23">
        <v>4</v>
      </c>
      <c r="H100" s="23">
        <v>0</v>
      </c>
      <c r="I100" s="24">
        <f t="shared" si="9"/>
        <v>8</v>
      </c>
      <c r="J100" s="25">
        <f t="shared" si="6"/>
        <v>0</v>
      </c>
      <c r="K100" s="26">
        <f t="shared" si="7"/>
        <v>4</v>
      </c>
      <c r="L100" s="27">
        <f t="shared" si="8"/>
        <v>2</v>
      </c>
      <c r="M100" s="31" t="s">
        <v>80</v>
      </c>
    </row>
    <row r="101" spans="1:13" ht="30" customHeight="1" x14ac:dyDescent="0.25">
      <c r="A101" s="153"/>
      <c r="B101" s="42"/>
      <c r="C101" s="63" t="s">
        <v>251</v>
      </c>
      <c r="D101" s="23">
        <v>0</v>
      </c>
      <c r="E101" s="23">
        <v>48</v>
      </c>
      <c r="F101" s="23">
        <v>62</v>
      </c>
      <c r="G101" s="23">
        <v>35</v>
      </c>
      <c r="H101" s="23">
        <v>0</v>
      </c>
      <c r="I101" s="24">
        <f t="shared" si="9"/>
        <v>145</v>
      </c>
      <c r="J101" s="25">
        <f t="shared" si="6"/>
        <v>0</v>
      </c>
      <c r="K101" s="26">
        <f t="shared" si="7"/>
        <v>145</v>
      </c>
      <c r="L101" s="27" t="e">
        <f t="shared" si="8"/>
        <v>#DIV/0!</v>
      </c>
      <c r="M101" s="31"/>
    </row>
    <row r="102" spans="1:13" ht="38.25" x14ac:dyDescent="0.25">
      <c r="A102" s="153"/>
      <c r="B102" s="30">
        <v>5</v>
      </c>
      <c r="C102" s="63" t="s">
        <v>266</v>
      </c>
      <c r="D102" s="23">
        <v>0</v>
      </c>
      <c r="E102" s="23">
        <v>4</v>
      </c>
      <c r="F102" s="23">
        <v>0</v>
      </c>
      <c r="G102" s="23">
        <v>0</v>
      </c>
      <c r="H102" s="23">
        <v>0</v>
      </c>
      <c r="I102" s="33">
        <f t="shared" si="9"/>
        <v>4</v>
      </c>
      <c r="J102" s="34">
        <f t="shared" si="6"/>
        <v>0</v>
      </c>
      <c r="K102" s="35">
        <f t="shared" si="7"/>
        <v>-1</v>
      </c>
      <c r="L102" s="36">
        <f t="shared" si="8"/>
        <v>0.8</v>
      </c>
      <c r="M102" s="31" t="s">
        <v>81</v>
      </c>
    </row>
    <row r="103" spans="1:13" ht="30" customHeight="1" x14ac:dyDescent="0.25">
      <c r="A103" s="153" t="s">
        <v>82</v>
      </c>
      <c r="B103" s="29"/>
      <c r="C103" s="62" t="s">
        <v>83</v>
      </c>
      <c r="D103" s="23">
        <v>0</v>
      </c>
      <c r="E103" s="23">
        <v>0</v>
      </c>
      <c r="F103" s="23">
        <v>0</v>
      </c>
      <c r="G103" s="23">
        <v>8</v>
      </c>
      <c r="H103" s="23">
        <v>0</v>
      </c>
      <c r="I103" s="24">
        <f t="shared" si="9"/>
        <v>8</v>
      </c>
      <c r="J103" s="25">
        <f t="shared" si="6"/>
        <v>0</v>
      </c>
      <c r="K103" s="26">
        <f t="shared" si="7"/>
        <v>8</v>
      </c>
      <c r="L103" s="27" t="e">
        <f t="shared" si="8"/>
        <v>#DIV/0!</v>
      </c>
      <c r="M103" s="28"/>
    </row>
    <row r="104" spans="1:13" ht="30" customHeight="1" x14ac:dyDescent="0.25">
      <c r="A104" s="153"/>
      <c r="B104" s="42"/>
      <c r="C104" s="62" t="s">
        <v>84</v>
      </c>
      <c r="D104" s="23">
        <v>0</v>
      </c>
      <c r="E104" s="23">
        <v>0</v>
      </c>
      <c r="F104" s="23">
        <v>0</v>
      </c>
      <c r="G104" s="23">
        <v>8</v>
      </c>
      <c r="H104" s="23">
        <v>0</v>
      </c>
      <c r="I104" s="24">
        <f t="shared" si="9"/>
        <v>8</v>
      </c>
      <c r="J104" s="25">
        <f t="shared" si="6"/>
        <v>0</v>
      </c>
      <c r="K104" s="26">
        <f t="shared" si="7"/>
        <v>8</v>
      </c>
      <c r="L104" s="27" t="e">
        <f t="shared" si="8"/>
        <v>#DIV/0!</v>
      </c>
      <c r="M104" s="31"/>
    </row>
    <row r="105" spans="1:13" ht="30" customHeight="1" x14ac:dyDescent="0.25">
      <c r="A105" s="153"/>
      <c r="B105" s="30">
        <v>1</v>
      </c>
      <c r="C105" s="62" t="s">
        <v>85</v>
      </c>
      <c r="D105" s="23">
        <v>0</v>
      </c>
      <c r="E105" s="23">
        <v>0</v>
      </c>
      <c r="F105" s="23">
        <v>0</v>
      </c>
      <c r="G105" s="23">
        <v>0</v>
      </c>
      <c r="H105" s="23">
        <v>1</v>
      </c>
      <c r="I105" s="24">
        <f t="shared" si="9"/>
        <v>1</v>
      </c>
      <c r="J105" s="25">
        <f t="shared" si="6"/>
        <v>0</v>
      </c>
      <c r="K105" s="26">
        <f t="shared" si="7"/>
        <v>0</v>
      </c>
      <c r="L105" s="27">
        <f t="shared" si="8"/>
        <v>1</v>
      </c>
      <c r="M105" s="64" t="s">
        <v>86</v>
      </c>
    </row>
    <row r="106" spans="1:13" ht="30" customHeight="1" x14ac:dyDescent="0.25">
      <c r="A106" s="153"/>
      <c r="B106" s="42"/>
      <c r="C106" s="63" t="s">
        <v>251</v>
      </c>
      <c r="D106" s="23">
        <v>0</v>
      </c>
      <c r="E106" s="23">
        <v>0</v>
      </c>
      <c r="F106" s="23">
        <v>0</v>
      </c>
      <c r="G106" s="23">
        <v>12</v>
      </c>
      <c r="H106" s="23">
        <v>0</v>
      </c>
      <c r="I106" s="24">
        <f t="shared" si="9"/>
        <v>12</v>
      </c>
      <c r="J106" s="25">
        <f t="shared" si="6"/>
        <v>0</v>
      </c>
      <c r="K106" s="26">
        <f t="shared" si="7"/>
        <v>12</v>
      </c>
      <c r="L106" s="27" t="e">
        <f t="shared" si="8"/>
        <v>#DIV/0!</v>
      </c>
      <c r="M106" s="31"/>
    </row>
    <row r="107" spans="1:13" ht="30" customHeight="1" x14ac:dyDescent="0.25">
      <c r="A107" s="153" t="s">
        <v>87</v>
      </c>
      <c r="B107" s="66"/>
      <c r="C107" s="63" t="s">
        <v>267</v>
      </c>
      <c r="D107" s="23">
        <v>0</v>
      </c>
      <c r="E107" s="23">
        <v>3</v>
      </c>
      <c r="F107" s="23">
        <v>2</v>
      </c>
      <c r="G107" s="23">
        <v>1</v>
      </c>
      <c r="H107" s="23">
        <v>2</v>
      </c>
      <c r="I107" s="24">
        <f t="shared" si="9"/>
        <v>8</v>
      </c>
      <c r="J107" s="25">
        <f t="shared" si="6"/>
        <v>0</v>
      </c>
      <c r="K107" s="26">
        <f t="shared" si="7"/>
        <v>8</v>
      </c>
      <c r="L107" s="27" t="e">
        <f t="shared" si="8"/>
        <v>#DIV/0!</v>
      </c>
      <c r="M107" s="31"/>
    </row>
    <row r="108" spans="1:13" ht="30" customHeight="1" x14ac:dyDescent="0.25">
      <c r="A108" s="153"/>
      <c r="B108" s="42"/>
      <c r="C108" s="63" t="s">
        <v>249</v>
      </c>
      <c r="D108" s="23">
        <v>1</v>
      </c>
      <c r="E108" s="23">
        <v>1</v>
      </c>
      <c r="F108" s="23">
        <v>2</v>
      </c>
      <c r="G108" s="23">
        <v>0</v>
      </c>
      <c r="H108" s="23">
        <v>0</v>
      </c>
      <c r="I108" s="24">
        <f t="shared" si="9"/>
        <v>4</v>
      </c>
      <c r="J108" s="25">
        <f t="shared" si="6"/>
        <v>0</v>
      </c>
      <c r="K108" s="26">
        <f t="shared" si="7"/>
        <v>4</v>
      </c>
      <c r="L108" s="27" t="e">
        <f t="shared" si="8"/>
        <v>#DIV/0!</v>
      </c>
      <c r="M108" s="31"/>
    </row>
    <row r="109" spans="1:13" ht="30" customHeight="1" x14ac:dyDescent="0.25">
      <c r="A109" s="153"/>
      <c r="B109" s="42"/>
      <c r="C109" s="63" t="s">
        <v>251</v>
      </c>
      <c r="D109" s="23">
        <v>0</v>
      </c>
      <c r="E109" s="23">
        <v>44</v>
      </c>
      <c r="F109" s="23">
        <v>45</v>
      </c>
      <c r="G109" s="23">
        <v>0</v>
      </c>
      <c r="H109" s="23">
        <v>0</v>
      </c>
      <c r="I109" s="24">
        <f t="shared" si="9"/>
        <v>89</v>
      </c>
      <c r="J109" s="25">
        <f t="shared" si="6"/>
        <v>0</v>
      </c>
      <c r="K109" s="26">
        <f t="shared" si="7"/>
        <v>89</v>
      </c>
      <c r="L109" s="27" t="e">
        <f t="shared" si="8"/>
        <v>#DIV/0!</v>
      </c>
      <c r="M109" s="64"/>
    </row>
    <row r="110" spans="1:13" ht="38.25" x14ac:dyDescent="0.25">
      <c r="A110" s="153" t="s">
        <v>88</v>
      </c>
      <c r="B110" s="30">
        <v>48</v>
      </c>
      <c r="C110" s="63" t="s">
        <v>268</v>
      </c>
      <c r="D110" s="23">
        <v>0</v>
      </c>
      <c r="E110" s="23">
        <v>0</v>
      </c>
      <c r="F110" s="23">
        <v>0</v>
      </c>
      <c r="G110" s="23">
        <v>1</v>
      </c>
      <c r="H110" s="23">
        <v>22</v>
      </c>
      <c r="I110" s="33">
        <f t="shared" si="9"/>
        <v>23</v>
      </c>
      <c r="J110" s="34">
        <f t="shared" si="6"/>
        <v>0</v>
      </c>
      <c r="K110" s="35">
        <f t="shared" si="7"/>
        <v>-25</v>
      </c>
      <c r="L110" s="36">
        <f t="shared" si="8"/>
        <v>0.47916666666666669</v>
      </c>
      <c r="M110" s="31" t="s">
        <v>89</v>
      </c>
    </row>
    <row r="111" spans="1:13" ht="30" customHeight="1" x14ac:dyDescent="0.25">
      <c r="A111" s="153"/>
      <c r="B111" s="66"/>
      <c r="C111" s="63" t="s">
        <v>251</v>
      </c>
      <c r="D111" s="23">
        <v>0</v>
      </c>
      <c r="E111" s="23">
        <v>0</v>
      </c>
      <c r="F111" s="23">
        <v>0</v>
      </c>
      <c r="G111" s="23">
        <v>28</v>
      </c>
      <c r="H111" s="23">
        <v>860</v>
      </c>
      <c r="I111" s="24">
        <f t="shared" si="9"/>
        <v>888</v>
      </c>
      <c r="J111" s="25">
        <f t="shared" si="6"/>
        <v>0</v>
      </c>
      <c r="K111" s="26">
        <f t="shared" si="7"/>
        <v>888</v>
      </c>
      <c r="L111" s="27" t="e">
        <f t="shared" si="8"/>
        <v>#DIV/0!</v>
      </c>
      <c r="M111" s="31"/>
    </row>
    <row r="112" spans="1:13" ht="38.25" x14ac:dyDescent="0.25">
      <c r="A112" s="153" t="s">
        <v>90</v>
      </c>
      <c r="B112" s="30">
        <v>8</v>
      </c>
      <c r="C112" s="62" t="s">
        <v>91</v>
      </c>
      <c r="D112" s="23">
        <v>1</v>
      </c>
      <c r="E112" s="23">
        <v>0</v>
      </c>
      <c r="F112" s="23">
        <v>0</v>
      </c>
      <c r="G112" s="23">
        <v>0</v>
      </c>
      <c r="H112" s="23">
        <v>0</v>
      </c>
      <c r="I112" s="33">
        <f t="shared" si="9"/>
        <v>1</v>
      </c>
      <c r="J112" s="34">
        <f t="shared" si="6"/>
        <v>0</v>
      </c>
      <c r="K112" s="35">
        <f t="shared" si="7"/>
        <v>-7</v>
      </c>
      <c r="L112" s="36">
        <f t="shared" si="8"/>
        <v>0.125</v>
      </c>
      <c r="M112" s="31" t="s">
        <v>92</v>
      </c>
    </row>
    <row r="113" spans="1:13" ht="30" customHeight="1" x14ac:dyDescent="0.25">
      <c r="A113" s="153"/>
      <c r="B113" s="21">
        <v>4</v>
      </c>
      <c r="C113" s="62" t="s">
        <v>93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33">
        <f t="shared" si="9"/>
        <v>0</v>
      </c>
      <c r="J113" s="34">
        <f t="shared" si="6"/>
        <v>0</v>
      </c>
      <c r="K113" s="35">
        <f t="shared" si="7"/>
        <v>-4</v>
      </c>
      <c r="L113" s="36">
        <f t="shared" si="8"/>
        <v>0</v>
      </c>
      <c r="M113" s="64" t="s">
        <v>94</v>
      </c>
    </row>
    <row r="114" spans="1:13" ht="30" customHeight="1" x14ac:dyDescent="0.25">
      <c r="A114" s="153"/>
      <c r="B114" s="30">
        <v>3</v>
      </c>
      <c r="C114" s="62" t="s">
        <v>95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33">
        <f t="shared" si="9"/>
        <v>0</v>
      </c>
      <c r="J114" s="34">
        <f t="shared" si="6"/>
        <v>0</v>
      </c>
      <c r="K114" s="35">
        <f t="shared" si="7"/>
        <v>-3</v>
      </c>
      <c r="L114" s="36">
        <f t="shared" si="8"/>
        <v>0</v>
      </c>
      <c r="M114" s="64" t="s">
        <v>94</v>
      </c>
    </row>
    <row r="115" spans="1:13" ht="30" customHeight="1" x14ac:dyDescent="0.25">
      <c r="A115" s="153"/>
      <c r="B115" s="42"/>
      <c r="C115" s="63" t="s">
        <v>251</v>
      </c>
      <c r="D115" s="23">
        <v>543</v>
      </c>
      <c r="E115" s="23">
        <v>80</v>
      </c>
      <c r="F115" s="23">
        <v>28</v>
      </c>
      <c r="G115" s="23">
        <v>0</v>
      </c>
      <c r="H115" s="23">
        <v>1695</v>
      </c>
      <c r="I115" s="24">
        <f t="shared" si="9"/>
        <v>2346</v>
      </c>
      <c r="J115" s="25">
        <f t="shared" si="6"/>
        <v>0</v>
      </c>
      <c r="K115" s="26">
        <f t="shared" si="7"/>
        <v>2346</v>
      </c>
      <c r="L115" s="27" t="e">
        <f t="shared" si="8"/>
        <v>#DIV/0!</v>
      </c>
      <c r="M115" s="64"/>
    </row>
    <row r="116" spans="1:13" ht="30" customHeight="1" x14ac:dyDescent="0.25">
      <c r="A116" s="153"/>
      <c r="B116" s="42"/>
      <c r="C116" s="63" t="s">
        <v>269</v>
      </c>
      <c r="D116" s="23">
        <v>1</v>
      </c>
      <c r="E116" s="23">
        <v>0</v>
      </c>
      <c r="F116" s="23">
        <v>1</v>
      </c>
      <c r="G116" s="23">
        <v>0</v>
      </c>
      <c r="H116" s="23">
        <v>4</v>
      </c>
      <c r="I116" s="24">
        <f t="shared" si="9"/>
        <v>6</v>
      </c>
      <c r="J116" s="25">
        <f t="shared" si="6"/>
        <v>0</v>
      </c>
      <c r="K116" s="26">
        <f t="shared" si="7"/>
        <v>6</v>
      </c>
      <c r="L116" s="27" t="e">
        <f t="shared" si="8"/>
        <v>#DIV/0!</v>
      </c>
      <c r="M116" s="31"/>
    </row>
    <row r="117" spans="1:13" ht="30" customHeight="1" x14ac:dyDescent="0.25">
      <c r="A117" s="153" t="s">
        <v>96</v>
      </c>
      <c r="B117" s="65">
        <v>3</v>
      </c>
      <c r="C117" s="63" t="s">
        <v>270</v>
      </c>
      <c r="D117" s="23">
        <v>0</v>
      </c>
      <c r="E117" s="23">
        <v>0</v>
      </c>
      <c r="F117" s="23">
        <v>0</v>
      </c>
      <c r="G117" s="23">
        <v>0</v>
      </c>
      <c r="H117" s="23">
        <v>3</v>
      </c>
      <c r="I117" s="24">
        <f t="shared" si="9"/>
        <v>3</v>
      </c>
      <c r="J117" s="25">
        <f t="shared" si="6"/>
        <v>0</v>
      </c>
      <c r="K117" s="26">
        <f t="shared" si="7"/>
        <v>0</v>
      </c>
      <c r="L117" s="27">
        <f t="shared" si="8"/>
        <v>1</v>
      </c>
      <c r="M117" s="31"/>
    </row>
    <row r="118" spans="1:13" ht="30" customHeight="1" x14ac:dyDescent="0.25">
      <c r="A118" s="153"/>
      <c r="B118" s="42"/>
      <c r="C118" s="63" t="s">
        <v>251</v>
      </c>
      <c r="D118" s="23">
        <v>0</v>
      </c>
      <c r="E118" s="23">
        <v>0</v>
      </c>
      <c r="F118" s="23">
        <v>0</v>
      </c>
      <c r="G118" s="23">
        <v>0</v>
      </c>
      <c r="H118" s="23">
        <v>4211</v>
      </c>
      <c r="I118" s="24">
        <f t="shared" si="9"/>
        <v>4211</v>
      </c>
      <c r="J118" s="25">
        <f t="shared" si="6"/>
        <v>0</v>
      </c>
      <c r="K118" s="26">
        <f t="shared" si="7"/>
        <v>4211</v>
      </c>
      <c r="L118" s="27" t="e">
        <f t="shared" si="8"/>
        <v>#DIV/0!</v>
      </c>
      <c r="M118" s="31"/>
    </row>
    <row r="119" spans="1:13" ht="30" customHeight="1" x14ac:dyDescent="0.25">
      <c r="A119" s="153" t="s">
        <v>97</v>
      </c>
      <c r="B119" s="42"/>
      <c r="C119" s="63" t="s">
        <v>271</v>
      </c>
      <c r="D119" s="23">
        <v>0</v>
      </c>
      <c r="E119" s="23">
        <v>0</v>
      </c>
      <c r="F119" s="23">
        <v>15</v>
      </c>
      <c r="G119" s="23">
        <v>20</v>
      </c>
      <c r="H119" s="23">
        <v>0</v>
      </c>
      <c r="I119" s="24">
        <f t="shared" si="9"/>
        <v>35</v>
      </c>
      <c r="J119" s="25">
        <f t="shared" si="6"/>
        <v>0</v>
      </c>
      <c r="K119" s="26">
        <f t="shared" si="7"/>
        <v>35</v>
      </c>
      <c r="L119" s="27" t="e">
        <f t="shared" si="8"/>
        <v>#DIV/0!</v>
      </c>
      <c r="M119" s="64"/>
    </row>
    <row r="120" spans="1:13" ht="30" customHeight="1" x14ac:dyDescent="0.25">
      <c r="A120" s="153"/>
      <c r="B120" s="30">
        <v>2</v>
      </c>
      <c r="C120" s="63" t="s">
        <v>272</v>
      </c>
      <c r="D120" s="23">
        <v>0</v>
      </c>
      <c r="E120" s="23">
        <v>0</v>
      </c>
      <c r="F120" s="23">
        <v>4</v>
      </c>
      <c r="G120" s="23">
        <v>1</v>
      </c>
      <c r="H120" s="23">
        <v>0</v>
      </c>
      <c r="I120" s="24">
        <f t="shared" si="9"/>
        <v>5</v>
      </c>
      <c r="J120" s="25">
        <f t="shared" si="6"/>
        <v>0</v>
      </c>
      <c r="K120" s="26">
        <f t="shared" si="7"/>
        <v>3</v>
      </c>
      <c r="L120" s="27">
        <f t="shared" si="8"/>
        <v>2.5</v>
      </c>
      <c r="M120" s="31"/>
    </row>
    <row r="121" spans="1:13" ht="30" customHeight="1" x14ac:dyDescent="0.25">
      <c r="A121" s="153"/>
      <c r="B121" s="65">
        <v>1</v>
      </c>
      <c r="C121" s="63" t="s">
        <v>273</v>
      </c>
      <c r="D121" s="23">
        <v>0</v>
      </c>
      <c r="E121" s="23">
        <v>0</v>
      </c>
      <c r="F121" s="23">
        <v>0</v>
      </c>
      <c r="G121" s="23">
        <v>1</v>
      </c>
      <c r="H121" s="23">
        <v>1</v>
      </c>
      <c r="I121" s="24">
        <f t="shared" si="9"/>
        <v>2</v>
      </c>
      <c r="J121" s="25">
        <f t="shared" si="6"/>
        <v>0</v>
      </c>
      <c r="K121" s="26">
        <f t="shared" si="7"/>
        <v>1</v>
      </c>
      <c r="L121" s="27">
        <f t="shared" si="8"/>
        <v>2</v>
      </c>
      <c r="M121" s="31"/>
    </row>
    <row r="122" spans="1:13" ht="30" customHeight="1" x14ac:dyDescent="0.25">
      <c r="A122" s="153"/>
      <c r="B122" s="42"/>
      <c r="C122" s="63" t="s">
        <v>274</v>
      </c>
      <c r="D122" s="23">
        <v>0</v>
      </c>
      <c r="E122" s="23">
        <v>0</v>
      </c>
      <c r="F122" s="23">
        <v>61</v>
      </c>
      <c r="G122" s="23">
        <v>0</v>
      </c>
      <c r="H122" s="23">
        <v>51</v>
      </c>
      <c r="I122" s="24">
        <f t="shared" si="9"/>
        <v>112</v>
      </c>
      <c r="J122" s="25">
        <f t="shared" si="6"/>
        <v>0</v>
      </c>
      <c r="K122" s="26">
        <f t="shared" si="7"/>
        <v>112</v>
      </c>
      <c r="L122" s="27" t="e">
        <f t="shared" si="8"/>
        <v>#DIV/0!</v>
      </c>
      <c r="M122" s="31" t="s">
        <v>98</v>
      </c>
    </row>
    <row r="123" spans="1:13" ht="30" customHeight="1" x14ac:dyDescent="0.25">
      <c r="A123" s="153" t="s">
        <v>99</v>
      </c>
      <c r="B123" s="21">
        <v>3</v>
      </c>
      <c r="C123" s="63" t="s">
        <v>275</v>
      </c>
      <c r="D123" s="23">
        <v>3</v>
      </c>
      <c r="E123" s="23">
        <v>0</v>
      </c>
      <c r="F123" s="23">
        <v>0</v>
      </c>
      <c r="G123" s="23">
        <v>0</v>
      </c>
      <c r="H123" s="23">
        <v>0</v>
      </c>
      <c r="I123" s="24">
        <f t="shared" si="9"/>
        <v>3</v>
      </c>
      <c r="J123" s="25">
        <f t="shared" si="6"/>
        <v>0</v>
      </c>
      <c r="K123" s="26">
        <f t="shared" si="7"/>
        <v>0</v>
      </c>
      <c r="L123" s="27">
        <f t="shared" si="8"/>
        <v>1</v>
      </c>
      <c r="M123" s="28"/>
    </row>
    <row r="124" spans="1:13" ht="30" customHeight="1" x14ac:dyDescent="0.25">
      <c r="A124" s="153"/>
      <c r="B124" s="42"/>
      <c r="C124" s="63" t="s">
        <v>251</v>
      </c>
      <c r="D124" s="23">
        <v>714</v>
      </c>
      <c r="E124" s="23">
        <v>0</v>
      </c>
      <c r="F124" s="23">
        <v>0</v>
      </c>
      <c r="G124" s="23">
        <v>0</v>
      </c>
      <c r="H124" s="23">
        <v>0</v>
      </c>
      <c r="I124" s="24">
        <f t="shared" si="9"/>
        <v>714</v>
      </c>
      <c r="J124" s="25">
        <f t="shared" si="6"/>
        <v>0</v>
      </c>
      <c r="K124" s="26">
        <f t="shared" si="7"/>
        <v>714</v>
      </c>
      <c r="L124" s="27" t="e">
        <f t="shared" si="8"/>
        <v>#DIV/0!</v>
      </c>
      <c r="M124" s="31"/>
    </row>
    <row r="125" spans="1:13" ht="30" customHeight="1" x14ac:dyDescent="0.25">
      <c r="A125" s="153" t="s">
        <v>100</v>
      </c>
      <c r="B125" s="30">
        <v>3</v>
      </c>
      <c r="C125" s="62" t="s">
        <v>101</v>
      </c>
      <c r="D125" s="23">
        <v>0</v>
      </c>
      <c r="E125" s="23">
        <v>1</v>
      </c>
      <c r="F125" s="23">
        <v>5</v>
      </c>
      <c r="G125" s="23">
        <v>2</v>
      </c>
      <c r="H125" s="23">
        <v>0</v>
      </c>
      <c r="I125" s="24">
        <f t="shared" si="9"/>
        <v>8</v>
      </c>
      <c r="J125" s="25">
        <f t="shared" si="6"/>
        <v>0</v>
      </c>
      <c r="K125" s="26">
        <f t="shared" si="7"/>
        <v>5</v>
      </c>
      <c r="L125" s="27">
        <f t="shared" si="8"/>
        <v>2.6666666666666665</v>
      </c>
      <c r="M125" s="64"/>
    </row>
    <row r="126" spans="1:13" ht="30" customHeight="1" x14ac:dyDescent="0.25">
      <c r="A126" s="153"/>
      <c r="B126" s="30">
        <v>5</v>
      </c>
      <c r="C126" s="62" t="s">
        <v>102</v>
      </c>
      <c r="D126" s="23">
        <v>0</v>
      </c>
      <c r="E126" s="23">
        <v>0</v>
      </c>
      <c r="F126" s="23">
        <v>3</v>
      </c>
      <c r="G126" s="23">
        <v>1</v>
      </c>
      <c r="H126" s="23">
        <v>0</v>
      </c>
      <c r="I126" s="33">
        <f t="shared" si="9"/>
        <v>4</v>
      </c>
      <c r="J126" s="34">
        <f t="shared" si="6"/>
        <v>0</v>
      </c>
      <c r="K126" s="35">
        <f t="shared" si="7"/>
        <v>-1</v>
      </c>
      <c r="L126" s="36">
        <f t="shared" si="8"/>
        <v>0.8</v>
      </c>
      <c r="M126" s="31" t="s">
        <v>103</v>
      </c>
    </row>
    <row r="127" spans="1:13" ht="30" customHeight="1" x14ac:dyDescent="0.25">
      <c r="A127" s="153"/>
      <c r="B127" s="65">
        <v>5</v>
      </c>
      <c r="C127" s="62" t="s">
        <v>104</v>
      </c>
      <c r="D127" s="23">
        <v>0</v>
      </c>
      <c r="E127" s="23">
        <v>1</v>
      </c>
      <c r="F127" s="23">
        <v>7</v>
      </c>
      <c r="G127" s="23">
        <v>17</v>
      </c>
      <c r="H127" s="23">
        <v>2</v>
      </c>
      <c r="I127" s="24">
        <f t="shared" si="9"/>
        <v>27</v>
      </c>
      <c r="J127" s="25">
        <f t="shared" si="6"/>
        <v>0</v>
      </c>
      <c r="K127" s="26">
        <f t="shared" si="7"/>
        <v>22</v>
      </c>
      <c r="L127" s="27">
        <f t="shared" si="8"/>
        <v>5.4</v>
      </c>
      <c r="M127" s="31"/>
    </row>
    <row r="128" spans="1:13" ht="30" customHeight="1" x14ac:dyDescent="0.25">
      <c r="A128" s="153"/>
      <c r="B128" s="42"/>
      <c r="C128" s="63" t="s">
        <v>251</v>
      </c>
      <c r="D128" s="23">
        <v>0</v>
      </c>
      <c r="E128" s="23">
        <v>4</v>
      </c>
      <c r="F128" s="23">
        <v>249</v>
      </c>
      <c r="G128" s="23">
        <v>1132</v>
      </c>
      <c r="H128" s="23">
        <v>0</v>
      </c>
      <c r="I128" s="24">
        <f t="shared" si="9"/>
        <v>1385</v>
      </c>
      <c r="J128" s="25">
        <f t="shared" si="6"/>
        <v>0</v>
      </c>
      <c r="K128" s="26">
        <f t="shared" si="7"/>
        <v>1385</v>
      </c>
      <c r="L128" s="27" t="e">
        <f t="shared" si="8"/>
        <v>#DIV/0!</v>
      </c>
      <c r="M128" s="31"/>
    </row>
    <row r="129" spans="1:13" ht="30" customHeight="1" x14ac:dyDescent="0.25">
      <c r="A129" s="153"/>
      <c r="B129" s="42"/>
      <c r="C129" s="63" t="s">
        <v>276</v>
      </c>
      <c r="D129" s="23">
        <v>0</v>
      </c>
      <c r="E129" s="23">
        <v>0</v>
      </c>
      <c r="F129" s="23">
        <v>4</v>
      </c>
      <c r="G129" s="23">
        <v>4</v>
      </c>
      <c r="H129" s="23">
        <v>0</v>
      </c>
      <c r="I129" s="24">
        <f t="shared" si="9"/>
        <v>8</v>
      </c>
      <c r="J129" s="25">
        <f t="shared" si="6"/>
        <v>0</v>
      </c>
      <c r="K129" s="26">
        <f t="shared" si="7"/>
        <v>8</v>
      </c>
      <c r="L129" s="27" t="e">
        <f t="shared" si="8"/>
        <v>#DIV/0!</v>
      </c>
      <c r="M129" s="64"/>
    </row>
    <row r="130" spans="1:13" ht="30" customHeight="1" x14ac:dyDescent="0.25">
      <c r="A130" s="153" t="s">
        <v>105</v>
      </c>
      <c r="B130" s="30">
        <v>1</v>
      </c>
      <c r="C130" s="62" t="s">
        <v>106</v>
      </c>
      <c r="D130" s="23">
        <v>0</v>
      </c>
      <c r="E130" s="23">
        <v>1</v>
      </c>
      <c r="F130" s="23">
        <v>0</v>
      </c>
      <c r="G130" s="23">
        <v>0</v>
      </c>
      <c r="H130" s="23">
        <v>0</v>
      </c>
      <c r="I130" s="24">
        <f t="shared" si="9"/>
        <v>1</v>
      </c>
      <c r="J130" s="25">
        <f t="shared" si="6"/>
        <v>0</v>
      </c>
      <c r="K130" s="26">
        <f t="shared" si="7"/>
        <v>0</v>
      </c>
      <c r="L130" s="27">
        <f t="shared" si="8"/>
        <v>1</v>
      </c>
      <c r="M130" s="31"/>
    </row>
    <row r="131" spans="1:13" ht="30" customHeight="1" x14ac:dyDescent="0.25">
      <c r="A131" s="153"/>
      <c r="B131" s="65">
        <v>1</v>
      </c>
      <c r="C131" s="63" t="s">
        <v>277</v>
      </c>
      <c r="D131" s="23">
        <v>0</v>
      </c>
      <c r="E131" s="23">
        <v>1</v>
      </c>
      <c r="F131" s="23">
        <v>1</v>
      </c>
      <c r="G131" s="23">
        <v>0</v>
      </c>
      <c r="H131" s="23">
        <v>0</v>
      </c>
      <c r="I131" s="24">
        <f t="shared" si="9"/>
        <v>2</v>
      </c>
      <c r="J131" s="25">
        <f t="shared" si="6"/>
        <v>0</v>
      </c>
      <c r="K131" s="26">
        <f t="shared" si="7"/>
        <v>1</v>
      </c>
      <c r="L131" s="27">
        <f t="shared" si="8"/>
        <v>2</v>
      </c>
      <c r="M131" s="31"/>
    </row>
    <row r="132" spans="1:13" ht="30" customHeight="1" x14ac:dyDescent="0.25">
      <c r="A132" s="153"/>
      <c r="B132" s="42"/>
      <c r="C132" s="63" t="s">
        <v>274</v>
      </c>
      <c r="D132" s="23">
        <v>0</v>
      </c>
      <c r="E132" s="23">
        <v>193</v>
      </c>
      <c r="F132" s="23">
        <v>329</v>
      </c>
      <c r="G132" s="23">
        <v>0</v>
      </c>
      <c r="H132" s="23">
        <v>0</v>
      </c>
      <c r="I132" s="24">
        <f t="shared" si="9"/>
        <v>522</v>
      </c>
      <c r="J132" s="25">
        <f t="shared" si="6"/>
        <v>0</v>
      </c>
      <c r="K132" s="26">
        <f t="shared" si="7"/>
        <v>522</v>
      </c>
      <c r="L132" s="27" t="e">
        <f t="shared" si="8"/>
        <v>#DIV/0!</v>
      </c>
      <c r="M132" s="31"/>
    </row>
    <row r="133" spans="1:13" ht="30" x14ac:dyDescent="0.25">
      <c r="A133" s="68" t="s">
        <v>6</v>
      </c>
      <c r="B133" s="69" t="s">
        <v>7</v>
      </c>
      <c r="C133" s="70" t="s">
        <v>107</v>
      </c>
      <c r="D133" s="71" t="s">
        <v>63</v>
      </c>
      <c r="E133" s="71" t="s">
        <v>10</v>
      </c>
      <c r="F133" s="71" t="s">
        <v>11</v>
      </c>
      <c r="G133" s="71" t="s">
        <v>12</v>
      </c>
      <c r="H133" s="71" t="s">
        <v>13</v>
      </c>
      <c r="I133" s="71" t="str">
        <f>I5</f>
        <v>Total</v>
      </c>
      <c r="J133" s="71" t="str">
        <f>J5</f>
        <v>Remaining</v>
      </c>
      <c r="K133" s="71" t="str">
        <f>K5</f>
        <v>Exceeded by</v>
      </c>
      <c r="L133" s="72" t="str">
        <f>L5</f>
        <v>% achieved</v>
      </c>
      <c r="M133" s="70" t="str">
        <f>M5</f>
        <v>Comments on delivery</v>
      </c>
    </row>
    <row r="134" spans="1:13" ht="51" x14ac:dyDescent="0.25">
      <c r="A134" s="73" t="s">
        <v>108</v>
      </c>
      <c r="B134" s="21">
        <v>4</v>
      </c>
      <c r="C134" s="74" t="s">
        <v>278</v>
      </c>
      <c r="D134" s="23">
        <v>1.4</v>
      </c>
      <c r="E134" s="23">
        <v>2.8</v>
      </c>
      <c r="F134" s="23">
        <v>0.48</v>
      </c>
      <c r="G134" s="23">
        <v>0</v>
      </c>
      <c r="H134" s="23">
        <v>0</v>
      </c>
      <c r="I134" s="24">
        <f>SUM(D134:H134)</f>
        <v>4.68</v>
      </c>
      <c r="J134" s="25">
        <f t="shared" ref="J134:J167" si="10">SUM(B134-I134)+K134</f>
        <v>0</v>
      </c>
      <c r="K134" s="26">
        <f t="shared" ref="K134:K167" si="11">I134-B134</f>
        <v>0.67999999999999972</v>
      </c>
      <c r="L134" s="27">
        <f t="shared" ref="L134:L167" si="12">I134/B134</f>
        <v>1.17</v>
      </c>
      <c r="M134" s="28" t="s">
        <v>109</v>
      </c>
    </row>
    <row r="135" spans="1:13" ht="30" customHeight="1" x14ac:dyDescent="0.25">
      <c r="A135" s="148" t="s">
        <v>110</v>
      </c>
      <c r="B135" s="30">
        <v>180</v>
      </c>
      <c r="C135" s="74" t="s">
        <v>279</v>
      </c>
      <c r="D135" s="23">
        <v>15</v>
      </c>
      <c r="E135" s="23">
        <v>40</v>
      </c>
      <c r="F135" s="23">
        <v>29</v>
      </c>
      <c r="G135" s="23">
        <v>27</v>
      </c>
      <c r="H135" s="23">
        <v>20</v>
      </c>
      <c r="I135" s="33">
        <f t="shared" ref="I135:I167" si="13">SUM(D135:H135)</f>
        <v>131</v>
      </c>
      <c r="J135" s="34">
        <f t="shared" si="10"/>
        <v>0</v>
      </c>
      <c r="K135" s="35">
        <f t="shared" si="11"/>
        <v>-49</v>
      </c>
      <c r="L135" s="36">
        <f t="shared" si="12"/>
        <v>0.72777777777777775</v>
      </c>
      <c r="M135" s="31"/>
    </row>
    <row r="136" spans="1:13" ht="30" customHeight="1" x14ac:dyDescent="0.25">
      <c r="A136" s="150"/>
      <c r="B136" s="30">
        <v>26</v>
      </c>
      <c r="C136" s="74" t="s">
        <v>280</v>
      </c>
      <c r="D136" s="23">
        <v>2</v>
      </c>
      <c r="E136" s="23">
        <v>2</v>
      </c>
      <c r="F136" s="23">
        <v>2</v>
      </c>
      <c r="G136" s="23">
        <v>0</v>
      </c>
      <c r="H136" s="23">
        <v>0</v>
      </c>
      <c r="I136" s="33">
        <f t="shared" si="13"/>
        <v>6</v>
      </c>
      <c r="J136" s="34">
        <f t="shared" si="10"/>
        <v>0</v>
      </c>
      <c r="K136" s="35">
        <f t="shared" si="11"/>
        <v>-20</v>
      </c>
      <c r="L136" s="36">
        <f t="shared" si="12"/>
        <v>0.23076923076923078</v>
      </c>
      <c r="M136" s="31" t="s">
        <v>111</v>
      </c>
    </row>
    <row r="137" spans="1:13" ht="30" customHeight="1" x14ac:dyDescent="0.25">
      <c r="A137" s="150"/>
      <c r="B137" s="30">
        <v>10</v>
      </c>
      <c r="C137" s="75" t="s">
        <v>112</v>
      </c>
      <c r="D137" s="23">
        <v>0</v>
      </c>
      <c r="E137" s="23">
        <v>5</v>
      </c>
      <c r="F137" s="23">
        <v>5</v>
      </c>
      <c r="G137" s="23">
        <v>7</v>
      </c>
      <c r="H137" s="23">
        <v>4</v>
      </c>
      <c r="I137" s="24">
        <f t="shared" si="13"/>
        <v>21</v>
      </c>
      <c r="J137" s="25">
        <f t="shared" si="10"/>
        <v>0</v>
      </c>
      <c r="K137" s="26">
        <f t="shared" si="11"/>
        <v>11</v>
      </c>
      <c r="L137" s="27">
        <f t="shared" si="12"/>
        <v>2.1</v>
      </c>
      <c r="M137" s="31"/>
    </row>
    <row r="138" spans="1:13" ht="30" customHeight="1" x14ac:dyDescent="0.25">
      <c r="A138" s="150"/>
      <c r="B138" s="30">
        <v>65</v>
      </c>
      <c r="C138" s="74" t="s">
        <v>281</v>
      </c>
      <c r="D138" s="23">
        <v>12</v>
      </c>
      <c r="E138" s="23">
        <v>33</v>
      </c>
      <c r="F138" s="23">
        <v>20</v>
      </c>
      <c r="G138" s="23">
        <v>19</v>
      </c>
      <c r="H138" s="23">
        <v>16</v>
      </c>
      <c r="I138" s="24">
        <f t="shared" si="13"/>
        <v>100</v>
      </c>
      <c r="J138" s="25">
        <f t="shared" si="10"/>
        <v>0</v>
      </c>
      <c r="K138" s="26">
        <f t="shared" si="11"/>
        <v>35</v>
      </c>
      <c r="L138" s="27">
        <f t="shared" si="12"/>
        <v>1.5384615384615385</v>
      </c>
      <c r="M138" s="31"/>
    </row>
    <row r="139" spans="1:13" ht="30" customHeight="1" x14ac:dyDescent="0.25">
      <c r="A139" s="150"/>
      <c r="B139" s="42"/>
      <c r="C139" s="74" t="s">
        <v>249</v>
      </c>
      <c r="D139" s="23">
        <v>5</v>
      </c>
      <c r="E139" s="23">
        <v>5</v>
      </c>
      <c r="F139" s="23">
        <v>4</v>
      </c>
      <c r="G139" s="23">
        <v>5</v>
      </c>
      <c r="H139" s="23">
        <v>4</v>
      </c>
      <c r="I139" s="24">
        <f t="shared" si="13"/>
        <v>23</v>
      </c>
      <c r="J139" s="25">
        <f t="shared" si="10"/>
        <v>0</v>
      </c>
      <c r="K139" s="26">
        <f t="shared" si="11"/>
        <v>23</v>
      </c>
      <c r="L139" s="27" t="e">
        <f t="shared" si="12"/>
        <v>#DIV/0!</v>
      </c>
      <c r="M139" s="31"/>
    </row>
    <row r="140" spans="1:13" ht="30" customHeight="1" x14ac:dyDescent="0.25">
      <c r="A140" s="150"/>
      <c r="B140" s="42"/>
      <c r="C140" s="74" t="s">
        <v>282</v>
      </c>
      <c r="D140" s="23">
        <v>15</v>
      </c>
      <c r="E140" s="23">
        <v>35</v>
      </c>
      <c r="F140" s="23">
        <v>0</v>
      </c>
      <c r="G140" s="23">
        <v>0</v>
      </c>
      <c r="H140" s="23">
        <v>0</v>
      </c>
      <c r="I140" s="24">
        <f t="shared" si="13"/>
        <v>50</v>
      </c>
      <c r="J140" s="25">
        <f t="shared" si="10"/>
        <v>0</v>
      </c>
      <c r="K140" s="26">
        <f t="shared" si="11"/>
        <v>50</v>
      </c>
      <c r="L140" s="27" t="e">
        <f t="shared" si="12"/>
        <v>#DIV/0!</v>
      </c>
      <c r="M140" s="31"/>
    </row>
    <row r="141" spans="1:13" ht="30" customHeight="1" x14ac:dyDescent="0.25">
      <c r="A141" s="149"/>
      <c r="B141" s="30">
        <v>6340</v>
      </c>
      <c r="C141" s="74" t="s">
        <v>283</v>
      </c>
      <c r="D141" s="23">
        <v>300</v>
      </c>
      <c r="E141" s="23">
        <v>1230</v>
      </c>
      <c r="F141" s="23">
        <v>972</v>
      </c>
      <c r="G141" s="23">
        <v>2199</v>
      </c>
      <c r="H141" s="23">
        <v>1027</v>
      </c>
      <c r="I141" s="33">
        <f t="shared" si="13"/>
        <v>5728</v>
      </c>
      <c r="J141" s="34">
        <f t="shared" si="10"/>
        <v>0</v>
      </c>
      <c r="K141" s="35">
        <f t="shared" si="11"/>
        <v>-612</v>
      </c>
      <c r="L141" s="36">
        <f t="shared" si="12"/>
        <v>0.90347003154574135</v>
      </c>
      <c r="M141" s="31" t="s">
        <v>113</v>
      </c>
    </row>
    <row r="142" spans="1:13" ht="30" customHeight="1" x14ac:dyDescent="0.25">
      <c r="A142" s="148" t="s">
        <v>114</v>
      </c>
      <c r="B142" s="30">
        <v>20</v>
      </c>
      <c r="C142" s="75" t="s">
        <v>115</v>
      </c>
      <c r="D142" s="23">
        <v>1</v>
      </c>
      <c r="E142" s="23">
        <v>5</v>
      </c>
      <c r="F142" s="23">
        <v>6</v>
      </c>
      <c r="G142" s="23">
        <v>4</v>
      </c>
      <c r="H142" s="23">
        <v>3</v>
      </c>
      <c r="I142" s="24">
        <f t="shared" si="13"/>
        <v>19</v>
      </c>
      <c r="J142" s="25">
        <f t="shared" si="10"/>
        <v>0</v>
      </c>
      <c r="K142" s="26">
        <f t="shared" si="11"/>
        <v>-1</v>
      </c>
      <c r="L142" s="27">
        <f t="shared" si="12"/>
        <v>0.95</v>
      </c>
      <c r="M142" s="31"/>
    </row>
    <row r="143" spans="1:13" ht="30" customHeight="1" x14ac:dyDescent="0.25">
      <c r="A143" s="150"/>
      <c r="B143" s="41">
        <v>5</v>
      </c>
      <c r="C143" s="75" t="s">
        <v>116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33">
        <f t="shared" si="13"/>
        <v>0</v>
      </c>
      <c r="J143" s="34">
        <f t="shared" si="10"/>
        <v>0</v>
      </c>
      <c r="K143" s="35">
        <f t="shared" si="11"/>
        <v>-5</v>
      </c>
      <c r="L143" s="36">
        <f t="shared" si="12"/>
        <v>0</v>
      </c>
      <c r="M143" s="31" t="s">
        <v>117</v>
      </c>
    </row>
    <row r="144" spans="1:13" ht="30" customHeight="1" x14ac:dyDescent="0.25">
      <c r="A144" s="150"/>
      <c r="B144" s="30">
        <v>240</v>
      </c>
      <c r="C144" s="75" t="s">
        <v>118</v>
      </c>
      <c r="D144" s="23">
        <v>60</v>
      </c>
      <c r="E144" s="23">
        <v>198</v>
      </c>
      <c r="F144" s="23">
        <v>145</v>
      </c>
      <c r="G144" s="23">
        <v>132</v>
      </c>
      <c r="H144" s="23">
        <v>177</v>
      </c>
      <c r="I144" s="24">
        <f>SUM(D144:H144)</f>
        <v>712</v>
      </c>
      <c r="J144" s="25">
        <f t="shared" si="10"/>
        <v>0</v>
      </c>
      <c r="K144" s="26">
        <f t="shared" si="11"/>
        <v>472</v>
      </c>
      <c r="L144" s="27">
        <f t="shared" si="12"/>
        <v>2.9666666666666668</v>
      </c>
      <c r="M144" s="76" t="s">
        <v>119</v>
      </c>
    </row>
    <row r="145" spans="1:13" ht="30" customHeight="1" x14ac:dyDescent="0.25">
      <c r="A145" s="150"/>
      <c r="B145" s="42"/>
      <c r="C145" s="74" t="s">
        <v>249</v>
      </c>
      <c r="D145" s="23">
        <v>2</v>
      </c>
      <c r="E145" s="23">
        <v>4</v>
      </c>
      <c r="F145" s="23">
        <v>2</v>
      </c>
      <c r="G145" s="23">
        <v>3</v>
      </c>
      <c r="H145" s="23">
        <v>1</v>
      </c>
      <c r="I145" s="24">
        <f t="shared" si="13"/>
        <v>12</v>
      </c>
      <c r="J145" s="25">
        <f t="shared" si="10"/>
        <v>0</v>
      </c>
      <c r="K145" s="26">
        <f t="shared" si="11"/>
        <v>12</v>
      </c>
      <c r="L145" s="27" t="e">
        <f t="shared" si="12"/>
        <v>#DIV/0!</v>
      </c>
      <c r="M145" s="77"/>
    </row>
    <row r="146" spans="1:13" ht="30" customHeight="1" x14ac:dyDescent="0.25">
      <c r="A146" s="150"/>
      <c r="B146" s="29"/>
      <c r="C146" s="74" t="s">
        <v>250</v>
      </c>
      <c r="D146" s="23">
        <v>0</v>
      </c>
      <c r="E146" s="23">
        <v>1</v>
      </c>
      <c r="F146" s="23">
        <v>3</v>
      </c>
      <c r="G146" s="23">
        <v>2</v>
      </c>
      <c r="H146" s="23">
        <v>2</v>
      </c>
      <c r="I146" s="24">
        <f t="shared" si="13"/>
        <v>8</v>
      </c>
      <c r="J146" s="25">
        <f t="shared" si="10"/>
        <v>0</v>
      </c>
      <c r="K146" s="26">
        <f t="shared" si="11"/>
        <v>8</v>
      </c>
      <c r="L146" s="27" t="e">
        <f t="shared" si="12"/>
        <v>#DIV/0!</v>
      </c>
      <c r="M146" s="28"/>
    </row>
    <row r="147" spans="1:13" ht="30" customHeight="1" x14ac:dyDescent="0.25">
      <c r="A147" s="149"/>
      <c r="B147" s="30">
        <v>1</v>
      </c>
      <c r="C147" s="74" t="s">
        <v>284</v>
      </c>
      <c r="D147" s="23">
        <v>0</v>
      </c>
      <c r="E147" s="23">
        <v>0</v>
      </c>
      <c r="F147" s="23">
        <v>0</v>
      </c>
      <c r="G147" s="23">
        <v>0</v>
      </c>
      <c r="H147" s="23">
        <v>1</v>
      </c>
      <c r="I147" s="24">
        <f t="shared" si="13"/>
        <v>1</v>
      </c>
      <c r="J147" s="25">
        <f t="shared" si="10"/>
        <v>0</v>
      </c>
      <c r="K147" s="26">
        <f t="shared" si="11"/>
        <v>0</v>
      </c>
      <c r="L147" s="27">
        <f t="shared" si="12"/>
        <v>1</v>
      </c>
      <c r="M147" s="31"/>
    </row>
    <row r="148" spans="1:13" ht="30" customHeight="1" x14ac:dyDescent="0.25">
      <c r="A148" s="148" t="s">
        <v>120</v>
      </c>
      <c r="B148" s="30">
        <v>24</v>
      </c>
      <c r="C148" s="74" t="s">
        <v>285</v>
      </c>
      <c r="D148" s="23">
        <v>4</v>
      </c>
      <c r="E148" s="23">
        <v>12</v>
      </c>
      <c r="F148" s="23">
        <v>8</v>
      </c>
      <c r="G148" s="23">
        <v>8</v>
      </c>
      <c r="H148" s="23">
        <v>0</v>
      </c>
      <c r="I148" s="24">
        <f t="shared" si="13"/>
        <v>32</v>
      </c>
      <c r="J148" s="25">
        <f t="shared" si="10"/>
        <v>0</v>
      </c>
      <c r="K148" s="26">
        <f t="shared" si="11"/>
        <v>8</v>
      </c>
      <c r="L148" s="27">
        <f t="shared" si="12"/>
        <v>1.3333333333333333</v>
      </c>
      <c r="M148" s="31"/>
    </row>
    <row r="149" spans="1:13" ht="30" customHeight="1" x14ac:dyDescent="0.25">
      <c r="A149" s="150"/>
      <c r="B149" s="30">
        <v>240</v>
      </c>
      <c r="C149" s="74" t="s">
        <v>286</v>
      </c>
      <c r="D149" s="23">
        <v>40</v>
      </c>
      <c r="E149" s="23">
        <v>99</v>
      </c>
      <c r="F149" s="23">
        <v>58</v>
      </c>
      <c r="G149" s="23">
        <v>42</v>
      </c>
      <c r="H149" s="23">
        <v>0</v>
      </c>
      <c r="I149" s="33">
        <f t="shared" si="13"/>
        <v>239</v>
      </c>
      <c r="J149" s="34">
        <f t="shared" si="10"/>
        <v>0</v>
      </c>
      <c r="K149" s="35">
        <f t="shared" si="11"/>
        <v>-1</v>
      </c>
      <c r="L149" s="36">
        <f t="shared" si="12"/>
        <v>0.99583333333333335</v>
      </c>
      <c r="M149" s="31"/>
    </row>
    <row r="150" spans="1:13" ht="30" customHeight="1" x14ac:dyDescent="0.25">
      <c r="A150" s="150"/>
      <c r="B150" s="42"/>
      <c r="C150" s="74" t="s">
        <v>250</v>
      </c>
      <c r="D150" s="23">
        <v>0</v>
      </c>
      <c r="E150" s="23">
        <v>4</v>
      </c>
      <c r="F150" s="23">
        <v>1</v>
      </c>
      <c r="G150" s="23">
        <v>0</v>
      </c>
      <c r="H150" s="23">
        <v>0</v>
      </c>
      <c r="I150" s="24">
        <f t="shared" si="13"/>
        <v>5</v>
      </c>
      <c r="J150" s="25">
        <f t="shared" si="10"/>
        <v>0</v>
      </c>
      <c r="K150" s="26">
        <f t="shared" si="11"/>
        <v>5</v>
      </c>
      <c r="L150" s="27" t="e">
        <f t="shared" si="12"/>
        <v>#DIV/0!</v>
      </c>
      <c r="M150" s="31"/>
    </row>
    <row r="151" spans="1:13" ht="30" customHeight="1" x14ac:dyDescent="0.25">
      <c r="A151" s="149"/>
      <c r="B151" s="30">
        <v>1</v>
      </c>
      <c r="C151" s="75" t="s">
        <v>121</v>
      </c>
      <c r="D151" s="23">
        <v>0</v>
      </c>
      <c r="E151" s="23">
        <v>0</v>
      </c>
      <c r="F151" s="23">
        <v>0</v>
      </c>
      <c r="G151" s="23">
        <v>0</v>
      </c>
      <c r="H151" s="23">
        <v>2</v>
      </c>
      <c r="I151" s="24">
        <f t="shared" si="13"/>
        <v>2</v>
      </c>
      <c r="J151" s="25">
        <f t="shared" si="10"/>
        <v>0</v>
      </c>
      <c r="K151" s="26">
        <f t="shared" si="11"/>
        <v>1</v>
      </c>
      <c r="L151" s="27">
        <f t="shared" si="12"/>
        <v>2</v>
      </c>
      <c r="M151" s="31"/>
    </row>
    <row r="152" spans="1:13" ht="30" customHeight="1" x14ac:dyDescent="0.25">
      <c r="A152" s="32" t="s">
        <v>122</v>
      </c>
      <c r="B152" s="30">
        <v>1</v>
      </c>
      <c r="C152" s="74" t="s">
        <v>287</v>
      </c>
      <c r="D152" s="23">
        <v>0</v>
      </c>
      <c r="E152" s="23">
        <v>0</v>
      </c>
      <c r="F152" s="23">
        <v>0</v>
      </c>
      <c r="G152" s="23">
        <v>0</v>
      </c>
      <c r="H152" s="23">
        <v>1</v>
      </c>
      <c r="I152" s="24">
        <f t="shared" si="13"/>
        <v>1</v>
      </c>
      <c r="J152" s="25">
        <f t="shared" si="10"/>
        <v>0</v>
      </c>
      <c r="K152" s="26">
        <f t="shared" si="11"/>
        <v>0</v>
      </c>
      <c r="L152" s="27">
        <f t="shared" si="12"/>
        <v>1</v>
      </c>
      <c r="M152" s="31"/>
    </row>
    <row r="153" spans="1:13" ht="30" customHeight="1" x14ac:dyDescent="0.25">
      <c r="A153" s="148" t="s">
        <v>123</v>
      </c>
      <c r="B153" s="78">
        <v>100000</v>
      </c>
      <c r="C153" s="74" t="s">
        <v>288</v>
      </c>
      <c r="D153" s="23">
        <v>0</v>
      </c>
      <c r="E153" s="23">
        <v>129238</v>
      </c>
      <c r="F153" s="23">
        <v>126772</v>
      </c>
      <c r="G153" s="23">
        <v>0</v>
      </c>
      <c r="H153" s="23">
        <v>0</v>
      </c>
      <c r="I153" s="24">
        <f t="shared" si="13"/>
        <v>256010</v>
      </c>
      <c r="J153" s="25">
        <f t="shared" si="10"/>
        <v>0</v>
      </c>
      <c r="K153" s="79">
        <f t="shared" si="11"/>
        <v>156010</v>
      </c>
      <c r="L153" s="27">
        <f t="shared" si="12"/>
        <v>2.5600999999999998</v>
      </c>
      <c r="M153" s="80"/>
    </row>
    <row r="154" spans="1:13" ht="30" customHeight="1" x14ac:dyDescent="0.25">
      <c r="A154" s="150"/>
      <c r="B154" s="42"/>
      <c r="C154" s="74" t="s">
        <v>289</v>
      </c>
      <c r="D154" s="23">
        <v>0</v>
      </c>
      <c r="E154" s="23">
        <v>1</v>
      </c>
      <c r="F154" s="23">
        <v>0</v>
      </c>
      <c r="G154" s="23">
        <v>0</v>
      </c>
      <c r="H154" s="23">
        <v>0</v>
      </c>
      <c r="I154" s="24">
        <f t="shared" si="13"/>
        <v>1</v>
      </c>
      <c r="J154" s="25">
        <f t="shared" si="10"/>
        <v>0</v>
      </c>
      <c r="K154" s="26">
        <f t="shared" si="11"/>
        <v>1</v>
      </c>
      <c r="L154" s="27" t="e">
        <f t="shared" si="12"/>
        <v>#DIV/0!</v>
      </c>
      <c r="M154" s="31"/>
    </row>
    <row r="155" spans="1:13" ht="30" customHeight="1" x14ac:dyDescent="0.25">
      <c r="A155" s="149"/>
      <c r="B155" s="42"/>
      <c r="C155" s="74" t="s">
        <v>290</v>
      </c>
      <c r="D155" s="23">
        <v>0</v>
      </c>
      <c r="E155" s="23">
        <v>2</v>
      </c>
      <c r="F155" s="23">
        <v>0</v>
      </c>
      <c r="G155" s="23">
        <v>0</v>
      </c>
      <c r="H155" s="23">
        <v>0</v>
      </c>
      <c r="I155" s="24">
        <f t="shared" si="13"/>
        <v>2</v>
      </c>
      <c r="J155" s="25">
        <f t="shared" si="10"/>
        <v>0</v>
      </c>
      <c r="K155" s="26">
        <f t="shared" si="11"/>
        <v>2</v>
      </c>
      <c r="L155" s="27" t="e">
        <f t="shared" si="12"/>
        <v>#DIV/0!</v>
      </c>
      <c r="M155" s="31"/>
    </row>
    <row r="156" spans="1:13" ht="30" customHeight="1" x14ac:dyDescent="0.25">
      <c r="A156" s="148" t="s">
        <v>124</v>
      </c>
      <c r="B156" s="30">
        <v>1</v>
      </c>
      <c r="C156" s="74" t="s">
        <v>291</v>
      </c>
      <c r="D156" s="23">
        <v>0</v>
      </c>
      <c r="E156" s="23">
        <v>0</v>
      </c>
      <c r="F156" s="23">
        <v>0</v>
      </c>
      <c r="G156" s="23">
        <v>0</v>
      </c>
      <c r="H156" s="23">
        <v>1</v>
      </c>
      <c r="I156" s="24">
        <f t="shared" si="13"/>
        <v>1</v>
      </c>
      <c r="J156" s="25">
        <f t="shared" si="10"/>
        <v>0</v>
      </c>
      <c r="K156" s="26">
        <f t="shared" si="11"/>
        <v>0</v>
      </c>
      <c r="L156" s="27">
        <f t="shared" si="12"/>
        <v>1</v>
      </c>
      <c r="M156" s="31"/>
    </row>
    <row r="157" spans="1:13" ht="30" customHeight="1" x14ac:dyDescent="0.25">
      <c r="A157" s="149"/>
      <c r="B157" s="42"/>
      <c r="C157" s="74" t="s">
        <v>292</v>
      </c>
      <c r="D157" s="23">
        <v>0</v>
      </c>
      <c r="E157" s="23">
        <v>0</v>
      </c>
      <c r="F157" s="23">
        <v>0</v>
      </c>
      <c r="G157" s="23">
        <v>25</v>
      </c>
      <c r="H157" s="23">
        <v>0</v>
      </c>
      <c r="I157" s="24">
        <f t="shared" si="13"/>
        <v>25</v>
      </c>
      <c r="J157" s="25">
        <f>SUM(B157-I157)+K157</f>
        <v>0</v>
      </c>
      <c r="K157" s="26">
        <f t="shared" si="11"/>
        <v>25</v>
      </c>
      <c r="L157" s="27" t="e">
        <f t="shared" si="12"/>
        <v>#DIV/0!</v>
      </c>
      <c r="M157" s="31"/>
    </row>
    <row r="158" spans="1:13" ht="30" customHeight="1" x14ac:dyDescent="0.25">
      <c r="A158" s="32" t="s">
        <v>125</v>
      </c>
      <c r="B158" s="30">
        <v>1</v>
      </c>
      <c r="C158" s="75" t="s">
        <v>121</v>
      </c>
      <c r="D158" s="23">
        <v>0</v>
      </c>
      <c r="E158" s="23">
        <v>0</v>
      </c>
      <c r="F158" s="23">
        <v>0</v>
      </c>
      <c r="G158" s="23">
        <v>2</v>
      </c>
      <c r="H158" s="23">
        <v>1</v>
      </c>
      <c r="I158" s="24">
        <f t="shared" si="13"/>
        <v>3</v>
      </c>
      <c r="J158" s="25">
        <f t="shared" si="10"/>
        <v>0</v>
      </c>
      <c r="K158" s="26">
        <f t="shared" si="11"/>
        <v>2</v>
      </c>
      <c r="L158" s="27">
        <f t="shared" si="12"/>
        <v>3</v>
      </c>
      <c r="M158" s="31"/>
    </row>
    <row r="159" spans="1:13" ht="30" customHeight="1" x14ac:dyDescent="0.25">
      <c r="A159" s="148" t="s">
        <v>126</v>
      </c>
      <c r="B159" s="30">
        <v>1</v>
      </c>
      <c r="C159" s="75" t="s">
        <v>127</v>
      </c>
      <c r="D159" s="23">
        <v>0</v>
      </c>
      <c r="E159" s="23">
        <v>0</v>
      </c>
      <c r="F159" s="23">
        <v>0</v>
      </c>
      <c r="G159" s="23">
        <v>0</v>
      </c>
      <c r="H159" s="23">
        <v>1</v>
      </c>
      <c r="I159" s="24">
        <f t="shared" si="13"/>
        <v>1</v>
      </c>
      <c r="J159" s="25">
        <f t="shared" si="10"/>
        <v>0</v>
      </c>
      <c r="K159" s="26">
        <f t="shared" si="11"/>
        <v>0</v>
      </c>
      <c r="L159" s="27">
        <f t="shared" si="12"/>
        <v>1</v>
      </c>
      <c r="M159" s="31"/>
    </row>
    <row r="160" spans="1:13" ht="30" customHeight="1" x14ac:dyDescent="0.25">
      <c r="A160" s="150"/>
      <c r="B160" s="42"/>
      <c r="C160" s="75" t="s">
        <v>293</v>
      </c>
      <c r="D160" s="23">
        <v>0</v>
      </c>
      <c r="E160" s="23">
        <v>0</v>
      </c>
      <c r="F160" s="23">
        <v>0</v>
      </c>
      <c r="G160" s="23">
        <v>0</v>
      </c>
      <c r="H160" s="23">
        <v>1</v>
      </c>
      <c r="I160" s="24">
        <f t="shared" si="13"/>
        <v>1</v>
      </c>
      <c r="J160" s="25">
        <f t="shared" si="10"/>
        <v>0</v>
      </c>
      <c r="K160" s="26">
        <f t="shared" si="11"/>
        <v>1</v>
      </c>
      <c r="L160" s="27" t="e">
        <f t="shared" si="12"/>
        <v>#DIV/0!</v>
      </c>
      <c r="M160" s="77"/>
    </row>
    <row r="161" spans="1:13" ht="30" customHeight="1" x14ac:dyDescent="0.25">
      <c r="A161" s="149"/>
      <c r="B161" s="81"/>
      <c r="C161" s="75" t="s">
        <v>294</v>
      </c>
      <c r="D161" s="23">
        <v>0</v>
      </c>
      <c r="E161" s="23">
        <v>0</v>
      </c>
      <c r="F161" s="23">
        <v>30</v>
      </c>
      <c r="G161" s="23">
        <v>0</v>
      </c>
      <c r="H161" s="23">
        <v>45</v>
      </c>
      <c r="I161" s="24">
        <f t="shared" si="13"/>
        <v>75</v>
      </c>
      <c r="J161" s="25">
        <f t="shared" si="10"/>
        <v>0</v>
      </c>
      <c r="K161" s="26">
        <f t="shared" si="11"/>
        <v>75</v>
      </c>
      <c r="L161" s="27" t="e">
        <f t="shared" si="12"/>
        <v>#DIV/0!</v>
      </c>
      <c r="M161" s="82" t="s">
        <v>128</v>
      </c>
    </row>
    <row r="162" spans="1:13" ht="30" customHeight="1" x14ac:dyDescent="0.25">
      <c r="A162" s="148" t="s">
        <v>129</v>
      </c>
      <c r="B162" s="83">
        <v>8</v>
      </c>
      <c r="C162" s="75" t="s">
        <v>130</v>
      </c>
      <c r="D162" s="23">
        <v>2</v>
      </c>
      <c r="E162" s="23">
        <v>0</v>
      </c>
      <c r="F162" s="23">
        <v>0</v>
      </c>
      <c r="G162" s="23">
        <v>13</v>
      </c>
      <c r="H162" s="23">
        <v>3</v>
      </c>
      <c r="I162" s="24">
        <f t="shared" si="13"/>
        <v>18</v>
      </c>
      <c r="J162" s="25">
        <f t="shared" si="10"/>
        <v>0</v>
      </c>
      <c r="K162" s="26">
        <f t="shared" si="11"/>
        <v>10</v>
      </c>
      <c r="L162" s="27">
        <f t="shared" si="12"/>
        <v>2.25</v>
      </c>
      <c r="M162" s="76"/>
    </row>
    <row r="163" spans="1:13" ht="30" customHeight="1" x14ac:dyDescent="0.25">
      <c r="A163" s="149"/>
      <c r="B163" s="84"/>
      <c r="C163" s="74" t="s">
        <v>295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4">
        <f t="shared" si="13"/>
        <v>0</v>
      </c>
      <c r="J163" s="25">
        <f t="shared" si="10"/>
        <v>0</v>
      </c>
      <c r="K163" s="26">
        <f t="shared" si="11"/>
        <v>0</v>
      </c>
      <c r="L163" s="27" t="e">
        <f t="shared" si="12"/>
        <v>#DIV/0!</v>
      </c>
      <c r="M163" s="77"/>
    </row>
    <row r="164" spans="1:13" ht="30" customHeight="1" x14ac:dyDescent="0.25">
      <c r="A164" s="32" t="s">
        <v>131</v>
      </c>
      <c r="B164" s="21">
        <v>1</v>
      </c>
      <c r="C164" s="74" t="s">
        <v>296</v>
      </c>
      <c r="D164" s="23">
        <v>1</v>
      </c>
      <c r="E164" s="23">
        <v>0</v>
      </c>
      <c r="F164" s="23">
        <v>0</v>
      </c>
      <c r="G164" s="23">
        <v>0</v>
      </c>
      <c r="H164" s="23">
        <v>0</v>
      </c>
      <c r="I164" s="24">
        <f t="shared" si="13"/>
        <v>1</v>
      </c>
      <c r="J164" s="25">
        <f t="shared" si="10"/>
        <v>0</v>
      </c>
      <c r="K164" s="26">
        <f t="shared" si="11"/>
        <v>0</v>
      </c>
      <c r="L164" s="27">
        <f t="shared" si="12"/>
        <v>1</v>
      </c>
      <c r="M164" s="85"/>
    </row>
    <row r="165" spans="1:13" ht="30" customHeight="1" x14ac:dyDescent="0.25">
      <c r="A165" s="148" t="s">
        <v>132</v>
      </c>
      <c r="B165" s="21">
        <v>4</v>
      </c>
      <c r="C165" s="74" t="s">
        <v>297</v>
      </c>
      <c r="D165" s="23">
        <v>0</v>
      </c>
      <c r="E165" s="23">
        <v>3</v>
      </c>
      <c r="F165" s="23">
        <v>3</v>
      </c>
      <c r="G165" s="23">
        <v>6</v>
      </c>
      <c r="H165" s="23">
        <v>0</v>
      </c>
      <c r="I165" s="24">
        <f t="shared" si="13"/>
        <v>12</v>
      </c>
      <c r="J165" s="25">
        <f t="shared" si="10"/>
        <v>0</v>
      </c>
      <c r="K165" s="26">
        <f t="shared" si="11"/>
        <v>8</v>
      </c>
      <c r="L165" s="27">
        <f t="shared" si="12"/>
        <v>3</v>
      </c>
      <c r="M165" s="86"/>
    </row>
    <row r="166" spans="1:13" ht="30" customHeight="1" x14ac:dyDescent="0.25">
      <c r="A166" s="150"/>
      <c r="B166" s="29"/>
      <c r="C166" s="75" t="s">
        <v>298</v>
      </c>
      <c r="D166" s="23">
        <v>0</v>
      </c>
      <c r="E166" s="23">
        <v>5</v>
      </c>
      <c r="F166" s="23">
        <v>0</v>
      </c>
      <c r="G166" s="23">
        <v>8</v>
      </c>
      <c r="H166" s="23">
        <v>13</v>
      </c>
      <c r="I166" s="24">
        <f t="shared" si="13"/>
        <v>26</v>
      </c>
      <c r="J166" s="25">
        <f t="shared" si="10"/>
        <v>0</v>
      </c>
      <c r="K166" s="26">
        <f t="shared" si="11"/>
        <v>26</v>
      </c>
      <c r="L166" s="27" t="e">
        <f t="shared" si="12"/>
        <v>#DIV/0!</v>
      </c>
      <c r="M166" s="86"/>
    </row>
    <row r="167" spans="1:13" ht="30" customHeight="1" x14ac:dyDescent="0.25">
      <c r="A167" s="149"/>
      <c r="B167" s="87"/>
      <c r="C167" s="75" t="s">
        <v>299</v>
      </c>
      <c r="D167" s="23">
        <v>0</v>
      </c>
      <c r="E167" s="23">
        <v>1</v>
      </c>
      <c r="F167" s="23">
        <v>1</v>
      </c>
      <c r="G167" s="23">
        <v>1</v>
      </c>
      <c r="H167" s="23">
        <v>1</v>
      </c>
      <c r="I167" s="24">
        <f t="shared" si="13"/>
        <v>4</v>
      </c>
      <c r="J167" s="25">
        <f t="shared" si="10"/>
        <v>0</v>
      </c>
      <c r="K167" s="26">
        <f t="shared" si="11"/>
        <v>4</v>
      </c>
      <c r="L167" s="27" t="e">
        <f t="shared" si="12"/>
        <v>#DIV/0!</v>
      </c>
      <c r="M167" s="85"/>
    </row>
    <row r="168" spans="1:13" ht="30" x14ac:dyDescent="0.25">
      <c r="A168" s="88" t="s">
        <v>6</v>
      </c>
      <c r="B168" s="89" t="s">
        <v>7</v>
      </c>
      <c r="C168" s="90" t="s">
        <v>133</v>
      </c>
      <c r="D168" s="91" t="s">
        <v>63</v>
      </c>
      <c r="E168" s="91" t="s">
        <v>10</v>
      </c>
      <c r="F168" s="91" t="s">
        <v>11</v>
      </c>
      <c r="G168" s="91" t="s">
        <v>12</v>
      </c>
      <c r="H168" s="91" t="s">
        <v>13</v>
      </c>
      <c r="I168" s="91" t="str">
        <f>I5</f>
        <v>Total</v>
      </c>
      <c r="J168" s="91" t="str">
        <f>J5</f>
        <v>Remaining</v>
      </c>
      <c r="K168" s="91" t="str">
        <f>K5</f>
        <v>Exceeded by</v>
      </c>
      <c r="L168" s="92" t="str">
        <f>L5</f>
        <v>% achieved</v>
      </c>
      <c r="M168" s="90" t="str">
        <f>M5</f>
        <v>Comments on delivery</v>
      </c>
    </row>
    <row r="169" spans="1:13" ht="30" customHeight="1" x14ac:dyDescent="0.25">
      <c r="A169" s="148" t="s">
        <v>134</v>
      </c>
      <c r="B169" s="93">
        <v>16</v>
      </c>
      <c r="C169" s="94" t="s">
        <v>300</v>
      </c>
      <c r="D169" s="95">
        <v>15</v>
      </c>
      <c r="E169" s="95">
        <v>0</v>
      </c>
      <c r="F169" s="95">
        <v>1</v>
      </c>
      <c r="G169" s="96">
        <v>0</v>
      </c>
      <c r="H169" s="95">
        <v>0</v>
      </c>
      <c r="I169" s="97">
        <f>SUM(D169:H169)</f>
        <v>16</v>
      </c>
      <c r="J169" s="98">
        <f t="shared" ref="J169:J192" si="14">SUM(B169-I169)+K169</f>
        <v>0</v>
      </c>
      <c r="K169" s="99">
        <f t="shared" ref="K169:K192" si="15">I169-B169</f>
        <v>0</v>
      </c>
      <c r="L169" s="100">
        <f t="shared" ref="L169:L192" si="16">I169/B169</f>
        <v>1</v>
      </c>
      <c r="M169" s="101"/>
    </row>
    <row r="170" spans="1:13" ht="38.25" x14ac:dyDescent="0.25">
      <c r="A170" s="150"/>
      <c r="B170" s="30">
        <v>96</v>
      </c>
      <c r="C170" s="94" t="s">
        <v>301</v>
      </c>
      <c r="D170" s="102">
        <v>6</v>
      </c>
      <c r="E170" s="102">
        <v>118</v>
      </c>
      <c r="F170" s="102">
        <v>6</v>
      </c>
      <c r="G170" s="102">
        <v>0</v>
      </c>
      <c r="H170" s="102">
        <v>0</v>
      </c>
      <c r="I170" s="103">
        <f t="shared" ref="I170:I192" si="17">SUM(D170:H170)</f>
        <v>130</v>
      </c>
      <c r="J170" s="25">
        <f t="shared" si="14"/>
        <v>0</v>
      </c>
      <c r="K170" s="26">
        <f t="shared" si="15"/>
        <v>34</v>
      </c>
      <c r="L170" s="27">
        <f t="shared" si="16"/>
        <v>1.3541666666666667</v>
      </c>
      <c r="M170" s="77"/>
    </row>
    <row r="171" spans="1:13" ht="30" customHeight="1" x14ac:dyDescent="0.25">
      <c r="A171" s="150"/>
      <c r="B171" s="42"/>
      <c r="C171" s="94" t="s">
        <v>302</v>
      </c>
      <c r="D171" s="102">
        <v>12</v>
      </c>
      <c r="E171" s="102">
        <v>11</v>
      </c>
      <c r="F171" s="102">
        <v>1</v>
      </c>
      <c r="G171" s="102">
        <v>0</v>
      </c>
      <c r="H171" s="102">
        <v>0</v>
      </c>
      <c r="I171" s="103">
        <f t="shared" si="17"/>
        <v>24</v>
      </c>
      <c r="J171" s="25">
        <f t="shared" si="14"/>
        <v>0</v>
      </c>
      <c r="K171" s="26">
        <f t="shared" si="15"/>
        <v>24</v>
      </c>
      <c r="L171" s="27" t="e">
        <f t="shared" si="16"/>
        <v>#DIV/0!</v>
      </c>
      <c r="M171" s="77"/>
    </row>
    <row r="172" spans="1:13" ht="30" customHeight="1" x14ac:dyDescent="0.25">
      <c r="A172" s="149"/>
      <c r="B172" s="30">
        <v>240</v>
      </c>
      <c r="C172" s="94" t="s">
        <v>303</v>
      </c>
      <c r="D172" s="102">
        <v>413</v>
      </c>
      <c r="E172" s="102">
        <v>520</v>
      </c>
      <c r="F172" s="102">
        <v>0</v>
      </c>
      <c r="G172" s="102">
        <v>0</v>
      </c>
      <c r="H172" s="102">
        <v>24</v>
      </c>
      <c r="I172" s="103">
        <f t="shared" si="17"/>
        <v>957</v>
      </c>
      <c r="J172" s="25">
        <f t="shared" si="14"/>
        <v>0</v>
      </c>
      <c r="K172" s="26">
        <f t="shared" si="15"/>
        <v>717</v>
      </c>
      <c r="L172" s="27">
        <f t="shared" si="16"/>
        <v>3.9874999999999998</v>
      </c>
      <c r="M172" s="76" t="s">
        <v>119</v>
      </c>
    </row>
    <row r="173" spans="1:13" ht="30" customHeight="1" x14ac:dyDescent="0.25">
      <c r="A173" s="148" t="s">
        <v>135</v>
      </c>
      <c r="B173" s="42"/>
      <c r="C173" s="104" t="s">
        <v>304</v>
      </c>
      <c r="D173" s="102">
        <v>2</v>
      </c>
      <c r="E173" s="102">
        <v>10</v>
      </c>
      <c r="F173" s="102">
        <v>8</v>
      </c>
      <c r="G173" s="102">
        <v>12</v>
      </c>
      <c r="H173" s="102">
        <v>0</v>
      </c>
      <c r="I173" s="103">
        <f t="shared" si="17"/>
        <v>32</v>
      </c>
      <c r="J173" s="25">
        <f t="shared" si="14"/>
        <v>0</v>
      </c>
      <c r="K173" s="26">
        <f t="shared" si="15"/>
        <v>32</v>
      </c>
      <c r="L173" s="27" t="e">
        <f t="shared" si="16"/>
        <v>#DIV/0!</v>
      </c>
      <c r="M173" s="77"/>
    </row>
    <row r="174" spans="1:13" ht="30" customHeight="1" x14ac:dyDescent="0.25">
      <c r="A174" s="150"/>
      <c r="B174" s="30">
        <v>22</v>
      </c>
      <c r="C174" s="104" t="s">
        <v>136</v>
      </c>
      <c r="D174" s="102">
        <v>9</v>
      </c>
      <c r="E174" s="102">
        <v>28</v>
      </c>
      <c r="F174" s="102">
        <v>18</v>
      </c>
      <c r="G174" s="102">
        <v>12</v>
      </c>
      <c r="H174" s="102">
        <v>0</v>
      </c>
      <c r="I174" s="103">
        <f t="shared" si="17"/>
        <v>67</v>
      </c>
      <c r="J174" s="25">
        <f t="shared" si="14"/>
        <v>0</v>
      </c>
      <c r="K174" s="26">
        <f t="shared" si="15"/>
        <v>45</v>
      </c>
      <c r="L174" s="27">
        <f t="shared" si="16"/>
        <v>3.0454545454545454</v>
      </c>
      <c r="M174" s="76" t="s">
        <v>137</v>
      </c>
    </row>
    <row r="175" spans="1:13" ht="30" customHeight="1" x14ac:dyDescent="0.25">
      <c r="A175" s="150"/>
      <c r="B175" s="30">
        <v>10</v>
      </c>
      <c r="C175" s="104" t="s">
        <v>138</v>
      </c>
      <c r="D175" s="102">
        <v>2</v>
      </c>
      <c r="E175" s="102">
        <v>7</v>
      </c>
      <c r="F175" s="102">
        <v>6</v>
      </c>
      <c r="G175" s="102">
        <v>9</v>
      </c>
      <c r="H175" s="102">
        <v>1</v>
      </c>
      <c r="I175" s="103">
        <f t="shared" si="17"/>
        <v>25</v>
      </c>
      <c r="J175" s="25">
        <f t="shared" si="14"/>
        <v>0</v>
      </c>
      <c r="K175" s="26">
        <f t="shared" si="15"/>
        <v>15</v>
      </c>
      <c r="L175" s="27">
        <f t="shared" si="16"/>
        <v>2.5</v>
      </c>
      <c r="M175" s="151" t="s">
        <v>139</v>
      </c>
    </row>
    <row r="176" spans="1:13" ht="30" customHeight="1" x14ac:dyDescent="0.25">
      <c r="A176" s="150"/>
      <c r="B176" s="30">
        <v>50</v>
      </c>
      <c r="C176" s="104" t="s">
        <v>140</v>
      </c>
      <c r="D176" s="102">
        <v>8</v>
      </c>
      <c r="E176" s="102">
        <v>32</v>
      </c>
      <c r="F176" s="102">
        <v>21</v>
      </c>
      <c r="G176" s="102">
        <v>10</v>
      </c>
      <c r="H176" s="102">
        <v>0</v>
      </c>
      <c r="I176" s="103">
        <f t="shared" si="17"/>
        <v>71</v>
      </c>
      <c r="J176" s="25">
        <f t="shared" si="14"/>
        <v>0</v>
      </c>
      <c r="K176" s="26">
        <f t="shared" si="15"/>
        <v>21</v>
      </c>
      <c r="L176" s="27">
        <f t="shared" si="16"/>
        <v>1.42</v>
      </c>
      <c r="M176" s="152"/>
    </row>
    <row r="177" spans="1:13" ht="30" customHeight="1" x14ac:dyDescent="0.25">
      <c r="A177" s="150"/>
      <c r="B177" s="30">
        <v>16</v>
      </c>
      <c r="C177" s="104" t="s">
        <v>141</v>
      </c>
      <c r="D177" s="102">
        <v>0</v>
      </c>
      <c r="E177" s="102">
        <v>1</v>
      </c>
      <c r="F177" s="102">
        <v>7</v>
      </c>
      <c r="G177" s="102">
        <v>4</v>
      </c>
      <c r="H177" s="102">
        <v>0</v>
      </c>
      <c r="I177" s="105">
        <f t="shared" si="17"/>
        <v>12</v>
      </c>
      <c r="J177" s="34">
        <f t="shared" si="14"/>
        <v>0</v>
      </c>
      <c r="K177" s="35">
        <f t="shared" si="15"/>
        <v>-4</v>
      </c>
      <c r="L177" s="36">
        <f t="shared" si="16"/>
        <v>0.75</v>
      </c>
      <c r="M177" s="82" t="s">
        <v>142</v>
      </c>
    </row>
    <row r="178" spans="1:13" ht="30" customHeight="1" x14ac:dyDescent="0.25">
      <c r="A178" s="150"/>
      <c r="B178" s="30">
        <v>15</v>
      </c>
      <c r="C178" s="104" t="s">
        <v>143</v>
      </c>
      <c r="D178" s="102">
        <v>3</v>
      </c>
      <c r="E178" s="102">
        <v>7</v>
      </c>
      <c r="F178" s="102">
        <v>7</v>
      </c>
      <c r="G178" s="102">
        <v>5</v>
      </c>
      <c r="H178" s="102">
        <v>10</v>
      </c>
      <c r="I178" s="103">
        <f t="shared" si="17"/>
        <v>32</v>
      </c>
      <c r="J178" s="25">
        <f t="shared" si="14"/>
        <v>0</v>
      </c>
      <c r="K178" s="26">
        <f t="shared" si="15"/>
        <v>17</v>
      </c>
      <c r="L178" s="27">
        <f t="shared" si="16"/>
        <v>2.1333333333333333</v>
      </c>
      <c r="M178" s="67" t="s">
        <v>144</v>
      </c>
    </row>
    <row r="179" spans="1:13" ht="30" customHeight="1" x14ac:dyDescent="0.25">
      <c r="A179" s="150"/>
      <c r="B179" s="30">
        <v>927</v>
      </c>
      <c r="C179" s="104" t="s">
        <v>145</v>
      </c>
      <c r="D179" s="102">
        <v>306</v>
      </c>
      <c r="E179" s="102">
        <v>464</v>
      </c>
      <c r="F179" s="102">
        <v>555</v>
      </c>
      <c r="G179" s="102">
        <v>935</v>
      </c>
      <c r="H179" s="102">
        <v>855</v>
      </c>
      <c r="I179" s="103">
        <f t="shared" si="17"/>
        <v>3115</v>
      </c>
      <c r="J179" s="25">
        <f t="shared" si="14"/>
        <v>0</v>
      </c>
      <c r="K179" s="26">
        <f t="shared" si="15"/>
        <v>2188</v>
      </c>
      <c r="L179" s="27">
        <f t="shared" si="16"/>
        <v>3.3603020496224381</v>
      </c>
      <c r="M179" s="76" t="s">
        <v>146</v>
      </c>
    </row>
    <row r="180" spans="1:13" ht="38.25" x14ac:dyDescent="0.25">
      <c r="A180" s="150"/>
      <c r="B180" s="30">
        <v>500</v>
      </c>
      <c r="C180" s="104" t="s">
        <v>147</v>
      </c>
      <c r="D180" s="102">
        <v>104</v>
      </c>
      <c r="E180" s="102">
        <v>312</v>
      </c>
      <c r="F180" s="102">
        <v>275</v>
      </c>
      <c r="G180" s="102">
        <v>321</v>
      </c>
      <c r="H180" s="102">
        <v>85</v>
      </c>
      <c r="I180" s="103">
        <f t="shared" si="17"/>
        <v>1097</v>
      </c>
      <c r="J180" s="25">
        <f t="shared" si="14"/>
        <v>0</v>
      </c>
      <c r="K180" s="26">
        <f t="shared" si="15"/>
        <v>597</v>
      </c>
      <c r="L180" s="27">
        <f t="shared" si="16"/>
        <v>2.194</v>
      </c>
      <c r="M180" s="106" t="s">
        <v>148</v>
      </c>
    </row>
    <row r="181" spans="1:13" ht="30" customHeight="1" x14ac:dyDescent="0.25">
      <c r="A181" s="149"/>
      <c r="B181" s="42"/>
      <c r="C181" s="104" t="s">
        <v>305</v>
      </c>
      <c r="D181" s="102">
        <v>0</v>
      </c>
      <c r="E181" s="102">
        <v>4</v>
      </c>
      <c r="F181" s="102">
        <v>4</v>
      </c>
      <c r="G181" s="102">
        <v>9</v>
      </c>
      <c r="H181" s="102">
        <v>2</v>
      </c>
      <c r="I181" s="103">
        <f t="shared" si="17"/>
        <v>19</v>
      </c>
      <c r="J181" s="25">
        <f t="shared" si="14"/>
        <v>0</v>
      </c>
      <c r="K181" s="26">
        <f t="shared" si="15"/>
        <v>19</v>
      </c>
      <c r="L181" s="27" t="e">
        <f t="shared" si="16"/>
        <v>#DIV/0!</v>
      </c>
      <c r="M181" s="77"/>
    </row>
    <row r="182" spans="1:13" ht="30" customHeight="1" x14ac:dyDescent="0.25">
      <c r="A182" s="148" t="s">
        <v>149</v>
      </c>
      <c r="B182" s="30">
        <v>24</v>
      </c>
      <c r="C182" s="104" t="s">
        <v>150</v>
      </c>
      <c r="D182" s="102">
        <v>2</v>
      </c>
      <c r="E182" s="102">
        <v>10</v>
      </c>
      <c r="F182" s="102">
        <v>3</v>
      </c>
      <c r="G182" s="102">
        <v>6</v>
      </c>
      <c r="H182" s="102">
        <v>7</v>
      </c>
      <c r="I182" s="103">
        <f t="shared" si="17"/>
        <v>28</v>
      </c>
      <c r="J182" s="25">
        <f t="shared" si="14"/>
        <v>0</v>
      </c>
      <c r="K182" s="26">
        <f t="shared" si="15"/>
        <v>4</v>
      </c>
      <c r="L182" s="27">
        <f t="shared" si="16"/>
        <v>1.1666666666666667</v>
      </c>
      <c r="M182" s="77"/>
    </row>
    <row r="183" spans="1:13" ht="30" customHeight="1" x14ac:dyDescent="0.25">
      <c r="A183" s="150"/>
      <c r="B183" s="30">
        <v>390</v>
      </c>
      <c r="C183" s="94" t="s">
        <v>306</v>
      </c>
      <c r="D183" s="102">
        <v>44</v>
      </c>
      <c r="E183" s="102">
        <v>111</v>
      </c>
      <c r="F183" s="102">
        <v>66</v>
      </c>
      <c r="G183" s="102">
        <v>111</v>
      </c>
      <c r="H183" s="102">
        <v>78</v>
      </c>
      <c r="I183" s="103">
        <f t="shared" si="17"/>
        <v>410</v>
      </c>
      <c r="J183" s="25">
        <f t="shared" si="14"/>
        <v>0</v>
      </c>
      <c r="K183" s="26">
        <f t="shared" si="15"/>
        <v>20</v>
      </c>
      <c r="L183" s="27">
        <f t="shared" si="16"/>
        <v>1.0512820512820513</v>
      </c>
      <c r="M183" s="77"/>
    </row>
    <row r="184" spans="1:13" ht="30" customHeight="1" x14ac:dyDescent="0.25">
      <c r="A184" s="150"/>
      <c r="B184" s="30">
        <v>43</v>
      </c>
      <c r="C184" s="104" t="s">
        <v>151</v>
      </c>
      <c r="D184" s="102">
        <v>5</v>
      </c>
      <c r="E184" s="102">
        <v>17</v>
      </c>
      <c r="F184" s="102">
        <v>17</v>
      </c>
      <c r="G184" s="102">
        <v>17</v>
      </c>
      <c r="H184" s="102">
        <v>14</v>
      </c>
      <c r="I184" s="103">
        <f t="shared" si="17"/>
        <v>70</v>
      </c>
      <c r="J184" s="25">
        <f t="shared" si="14"/>
        <v>0</v>
      </c>
      <c r="K184" s="26">
        <f t="shared" si="15"/>
        <v>27</v>
      </c>
      <c r="L184" s="27">
        <f t="shared" si="16"/>
        <v>1.6279069767441861</v>
      </c>
      <c r="M184" s="77"/>
    </row>
    <row r="185" spans="1:13" ht="30" customHeight="1" x14ac:dyDescent="0.25">
      <c r="A185" s="150"/>
      <c r="B185" s="30">
        <v>860</v>
      </c>
      <c r="C185" s="104" t="s">
        <v>152</v>
      </c>
      <c r="D185" s="102">
        <v>112</v>
      </c>
      <c r="E185" s="102">
        <v>1095</v>
      </c>
      <c r="F185" s="102">
        <v>1138</v>
      </c>
      <c r="G185" s="102">
        <v>1645</v>
      </c>
      <c r="H185" s="102">
        <v>579</v>
      </c>
      <c r="I185" s="103">
        <f t="shared" si="17"/>
        <v>4569</v>
      </c>
      <c r="J185" s="25">
        <f t="shared" si="14"/>
        <v>0</v>
      </c>
      <c r="K185" s="26">
        <f t="shared" si="15"/>
        <v>3709</v>
      </c>
      <c r="L185" s="27">
        <f t="shared" si="16"/>
        <v>5.3127906976744184</v>
      </c>
      <c r="M185" s="77"/>
    </row>
    <row r="186" spans="1:13" ht="30" customHeight="1" x14ac:dyDescent="0.25">
      <c r="A186" s="150"/>
      <c r="B186" s="42"/>
      <c r="C186" s="94" t="s">
        <v>307</v>
      </c>
      <c r="D186" s="102">
        <v>120</v>
      </c>
      <c r="E186" s="102">
        <v>240</v>
      </c>
      <c r="F186" s="102">
        <v>300</v>
      </c>
      <c r="G186" s="102">
        <v>440</v>
      </c>
      <c r="H186" s="102">
        <v>440</v>
      </c>
      <c r="I186" s="103">
        <f t="shared" si="17"/>
        <v>1540</v>
      </c>
      <c r="J186" s="25">
        <f t="shared" si="14"/>
        <v>0</v>
      </c>
      <c r="K186" s="26">
        <f t="shared" si="15"/>
        <v>1540</v>
      </c>
      <c r="L186" s="27" t="e">
        <f t="shared" si="16"/>
        <v>#DIV/0!</v>
      </c>
      <c r="M186" s="77"/>
    </row>
    <row r="187" spans="1:13" ht="30" customHeight="1" x14ac:dyDescent="0.25">
      <c r="A187" s="150"/>
      <c r="B187" s="30">
        <v>20</v>
      </c>
      <c r="C187" s="94" t="s">
        <v>308</v>
      </c>
      <c r="D187" s="102">
        <v>3</v>
      </c>
      <c r="E187" s="102">
        <v>3</v>
      </c>
      <c r="F187" s="102">
        <v>4</v>
      </c>
      <c r="G187" s="102">
        <v>6</v>
      </c>
      <c r="H187" s="102">
        <v>8</v>
      </c>
      <c r="I187" s="103">
        <f t="shared" si="17"/>
        <v>24</v>
      </c>
      <c r="J187" s="25">
        <f t="shared" si="14"/>
        <v>0</v>
      </c>
      <c r="K187" s="26">
        <f t="shared" si="15"/>
        <v>4</v>
      </c>
      <c r="L187" s="27">
        <f t="shared" si="16"/>
        <v>1.2</v>
      </c>
      <c r="M187" s="77"/>
    </row>
    <row r="188" spans="1:13" ht="30" customHeight="1" x14ac:dyDescent="0.25">
      <c r="A188" s="150"/>
      <c r="B188" s="30">
        <v>5</v>
      </c>
      <c r="C188" s="104" t="s">
        <v>309</v>
      </c>
      <c r="D188" s="102">
        <v>1</v>
      </c>
      <c r="E188" s="102">
        <v>2</v>
      </c>
      <c r="F188" s="102">
        <v>1</v>
      </c>
      <c r="G188" s="102">
        <v>0</v>
      </c>
      <c r="H188" s="102">
        <v>0</v>
      </c>
      <c r="I188" s="105">
        <f t="shared" si="17"/>
        <v>4</v>
      </c>
      <c r="J188" s="34">
        <f t="shared" si="14"/>
        <v>0</v>
      </c>
      <c r="K188" s="35">
        <f t="shared" si="15"/>
        <v>-1</v>
      </c>
      <c r="L188" s="36">
        <f t="shared" si="16"/>
        <v>0.8</v>
      </c>
      <c r="M188" s="82" t="s">
        <v>153</v>
      </c>
    </row>
    <row r="189" spans="1:13" ht="30" customHeight="1" x14ac:dyDescent="0.25">
      <c r="A189" s="150"/>
      <c r="B189" s="42"/>
      <c r="C189" s="104" t="s">
        <v>310</v>
      </c>
      <c r="D189" s="102">
        <v>4</v>
      </c>
      <c r="E189" s="102">
        <v>5</v>
      </c>
      <c r="F189" s="102">
        <v>9</v>
      </c>
      <c r="G189" s="102">
        <v>3</v>
      </c>
      <c r="H189" s="102">
        <v>4</v>
      </c>
      <c r="I189" s="103">
        <f t="shared" si="17"/>
        <v>25</v>
      </c>
      <c r="J189" s="25">
        <f t="shared" si="14"/>
        <v>0</v>
      </c>
      <c r="K189" s="26">
        <f t="shared" si="15"/>
        <v>25</v>
      </c>
      <c r="L189" s="27" t="e">
        <f t="shared" si="16"/>
        <v>#DIV/0!</v>
      </c>
      <c r="M189" s="77"/>
    </row>
    <row r="190" spans="1:13" ht="30" customHeight="1" x14ac:dyDescent="0.25">
      <c r="A190" s="149"/>
      <c r="B190" s="30"/>
      <c r="C190" s="94" t="s">
        <v>311</v>
      </c>
      <c r="D190" s="102">
        <v>62</v>
      </c>
      <c r="E190" s="102">
        <v>105</v>
      </c>
      <c r="F190" s="102">
        <v>67</v>
      </c>
      <c r="G190" s="102">
        <v>77</v>
      </c>
      <c r="H190" s="102">
        <v>55</v>
      </c>
      <c r="I190" s="103">
        <f t="shared" si="17"/>
        <v>366</v>
      </c>
      <c r="J190" s="25">
        <f t="shared" si="14"/>
        <v>0</v>
      </c>
      <c r="K190" s="26">
        <f t="shared" si="15"/>
        <v>366</v>
      </c>
      <c r="L190" s="27" t="e">
        <f t="shared" si="16"/>
        <v>#DIV/0!</v>
      </c>
      <c r="M190" s="77"/>
    </row>
    <row r="191" spans="1:13" ht="30" customHeight="1" x14ac:dyDescent="0.25">
      <c r="A191" s="148" t="s">
        <v>154</v>
      </c>
      <c r="B191" s="29"/>
      <c r="C191" s="94" t="s">
        <v>312</v>
      </c>
      <c r="D191" s="102">
        <v>0</v>
      </c>
      <c r="E191" s="102">
        <v>3</v>
      </c>
      <c r="F191" s="102">
        <v>5</v>
      </c>
      <c r="G191" s="102">
        <v>0</v>
      </c>
      <c r="H191" s="102">
        <v>0</v>
      </c>
      <c r="I191" s="103">
        <f t="shared" si="17"/>
        <v>8</v>
      </c>
      <c r="J191" s="25">
        <f t="shared" si="14"/>
        <v>0</v>
      </c>
      <c r="K191" s="26">
        <f t="shared" si="15"/>
        <v>8</v>
      </c>
      <c r="L191" s="27" t="e">
        <f t="shared" si="16"/>
        <v>#DIV/0!</v>
      </c>
      <c r="M191" s="77"/>
    </row>
    <row r="192" spans="1:13" ht="30" customHeight="1" x14ac:dyDescent="0.25">
      <c r="A192" s="149"/>
      <c r="B192" s="107"/>
      <c r="C192" s="108" t="s">
        <v>251</v>
      </c>
      <c r="D192" s="109">
        <v>0</v>
      </c>
      <c r="E192" s="109">
        <v>54</v>
      </c>
      <c r="F192" s="109">
        <v>25</v>
      </c>
      <c r="G192" s="102">
        <v>0</v>
      </c>
      <c r="H192" s="110">
        <v>0</v>
      </c>
      <c r="I192" s="24">
        <f t="shared" si="17"/>
        <v>79</v>
      </c>
      <c r="J192" s="111">
        <f t="shared" si="14"/>
        <v>0</v>
      </c>
      <c r="K192" s="112">
        <f t="shared" si="15"/>
        <v>79</v>
      </c>
      <c r="L192" s="113" t="e">
        <f t="shared" si="16"/>
        <v>#DIV/0!</v>
      </c>
      <c r="M192" s="114"/>
    </row>
    <row r="193" spans="1:13" ht="30" x14ac:dyDescent="0.25">
      <c r="A193" s="115" t="s">
        <v>6</v>
      </c>
      <c r="B193" s="116" t="s">
        <v>7</v>
      </c>
      <c r="C193" s="117" t="s">
        <v>155</v>
      </c>
      <c r="D193" s="118" t="s">
        <v>63</v>
      </c>
      <c r="E193" s="118" t="s">
        <v>10</v>
      </c>
      <c r="F193" s="118" t="s">
        <v>11</v>
      </c>
      <c r="G193" s="118" t="s">
        <v>12</v>
      </c>
      <c r="H193" s="118" t="s">
        <v>13</v>
      </c>
      <c r="I193" s="118" t="s">
        <v>14</v>
      </c>
      <c r="J193" s="118" t="s">
        <v>15</v>
      </c>
      <c r="K193" s="118" t="s">
        <v>16</v>
      </c>
      <c r="L193" s="119" t="s">
        <v>17</v>
      </c>
      <c r="M193" s="120" t="s">
        <v>18</v>
      </c>
    </row>
    <row r="194" spans="1:13" s="124" customFormat="1" ht="30" customHeight="1" x14ac:dyDescent="0.25">
      <c r="A194" s="150" t="s">
        <v>156</v>
      </c>
      <c r="B194" s="121"/>
      <c r="C194" s="122" t="s">
        <v>157</v>
      </c>
      <c r="D194" s="95">
        <v>0</v>
      </c>
      <c r="E194" s="95">
        <v>0</v>
      </c>
      <c r="F194" s="95">
        <v>3</v>
      </c>
      <c r="G194" s="95">
        <v>2</v>
      </c>
      <c r="H194" s="95">
        <v>11</v>
      </c>
      <c r="I194" s="97">
        <f>SUM(D194:H194)</f>
        <v>16</v>
      </c>
      <c r="J194" s="98">
        <f t="shared" ref="J194:J205" si="18">SUM(B194-I194)+K194</f>
        <v>0</v>
      </c>
      <c r="K194" s="99">
        <f t="shared" ref="K194:K205" si="19">I194-B194</f>
        <v>16</v>
      </c>
      <c r="L194" s="100" t="e">
        <f t="shared" ref="L194:L204" si="20">I194/B194</f>
        <v>#DIV/0!</v>
      </c>
      <c r="M194" s="123"/>
    </row>
    <row r="195" spans="1:13" s="124" customFormat="1" ht="30" customHeight="1" x14ac:dyDescent="0.25">
      <c r="A195" s="150"/>
      <c r="B195" s="42"/>
      <c r="C195" s="125" t="s">
        <v>158</v>
      </c>
      <c r="D195" s="102">
        <v>8</v>
      </c>
      <c r="E195" s="102">
        <v>31</v>
      </c>
      <c r="F195" s="102">
        <v>21</v>
      </c>
      <c r="G195" s="102">
        <v>10</v>
      </c>
      <c r="H195" s="102">
        <v>11</v>
      </c>
      <c r="I195" s="103">
        <f t="shared" ref="I195:I205" si="21">SUM(D195:H195)</f>
        <v>81</v>
      </c>
      <c r="J195" s="25">
        <f t="shared" si="18"/>
        <v>0</v>
      </c>
      <c r="K195" s="26">
        <f t="shared" si="19"/>
        <v>81</v>
      </c>
      <c r="L195" s="27" t="e">
        <f t="shared" si="20"/>
        <v>#DIV/0!</v>
      </c>
      <c r="M195" s="76"/>
    </row>
    <row r="196" spans="1:13" s="124" customFormat="1" ht="30" customHeight="1" x14ac:dyDescent="0.25">
      <c r="A196" s="150"/>
      <c r="B196" s="42"/>
      <c r="C196" s="122" t="s">
        <v>159</v>
      </c>
      <c r="D196" s="102">
        <v>0</v>
      </c>
      <c r="E196" s="102">
        <v>250</v>
      </c>
      <c r="F196" s="102">
        <v>149</v>
      </c>
      <c r="G196" s="102">
        <v>93</v>
      </c>
      <c r="H196" s="102">
        <v>104</v>
      </c>
      <c r="I196" s="103">
        <f t="shared" si="21"/>
        <v>596</v>
      </c>
      <c r="J196" s="25">
        <f t="shared" si="18"/>
        <v>0</v>
      </c>
      <c r="K196" s="26">
        <f t="shared" si="19"/>
        <v>596</v>
      </c>
      <c r="L196" s="27" t="e">
        <f t="shared" si="20"/>
        <v>#DIV/0!</v>
      </c>
      <c r="M196" s="76"/>
    </row>
    <row r="197" spans="1:13" s="124" customFormat="1" ht="30" customHeight="1" x14ac:dyDescent="0.25">
      <c r="A197" s="150"/>
      <c r="B197" s="42"/>
      <c r="C197" s="122" t="s">
        <v>160</v>
      </c>
      <c r="D197" s="102">
        <v>0</v>
      </c>
      <c r="E197" s="102">
        <v>114</v>
      </c>
      <c r="F197" s="102">
        <v>261</v>
      </c>
      <c r="G197" s="102">
        <v>59</v>
      </c>
      <c r="H197" s="102">
        <v>69</v>
      </c>
      <c r="I197" s="103">
        <f t="shared" si="21"/>
        <v>503</v>
      </c>
      <c r="J197" s="25">
        <f t="shared" si="18"/>
        <v>0</v>
      </c>
      <c r="K197" s="26">
        <f t="shared" si="19"/>
        <v>503</v>
      </c>
      <c r="L197" s="27" t="e">
        <f t="shared" si="20"/>
        <v>#DIV/0!</v>
      </c>
      <c r="M197" s="82" t="s">
        <v>161</v>
      </c>
    </row>
    <row r="198" spans="1:13" s="124" customFormat="1" ht="30" customHeight="1" x14ac:dyDescent="0.25">
      <c r="A198" s="150"/>
      <c r="B198" s="42"/>
      <c r="C198" s="122" t="s">
        <v>162</v>
      </c>
      <c r="D198" s="102">
        <v>23</v>
      </c>
      <c r="E198" s="102">
        <v>17</v>
      </c>
      <c r="F198" s="102">
        <v>36</v>
      </c>
      <c r="G198" s="102">
        <v>31</v>
      </c>
      <c r="H198" s="102">
        <v>32</v>
      </c>
      <c r="I198" s="103">
        <f t="shared" si="21"/>
        <v>139</v>
      </c>
      <c r="J198" s="25">
        <f t="shared" si="18"/>
        <v>0</v>
      </c>
      <c r="K198" s="26">
        <f t="shared" si="19"/>
        <v>139</v>
      </c>
      <c r="L198" s="27" t="e">
        <f t="shared" si="20"/>
        <v>#DIV/0!</v>
      </c>
      <c r="M198" s="76"/>
    </row>
    <row r="199" spans="1:13" s="124" customFormat="1" ht="30" customHeight="1" x14ac:dyDescent="0.25">
      <c r="A199" s="150"/>
      <c r="B199" s="42"/>
      <c r="C199" s="122" t="s">
        <v>163</v>
      </c>
      <c r="D199" s="102">
        <v>9</v>
      </c>
      <c r="E199" s="102">
        <v>7</v>
      </c>
      <c r="F199" s="102">
        <v>6</v>
      </c>
      <c r="G199" s="102">
        <v>2</v>
      </c>
      <c r="H199" s="102">
        <v>0</v>
      </c>
      <c r="I199" s="103">
        <f t="shared" si="21"/>
        <v>24</v>
      </c>
      <c r="J199" s="25">
        <f t="shared" si="18"/>
        <v>0</v>
      </c>
      <c r="K199" s="26">
        <f t="shared" si="19"/>
        <v>24</v>
      </c>
      <c r="L199" s="27" t="e">
        <f t="shared" si="20"/>
        <v>#DIV/0!</v>
      </c>
      <c r="M199" s="76"/>
    </row>
    <row r="200" spans="1:13" s="124" customFormat="1" ht="30" customHeight="1" x14ac:dyDescent="0.25">
      <c r="A200" s="150"/>
      <c r="B200" s="42"/>
      <c r="C200" s="122" t="s">
        <v>164</v>
      </c>
      <c r="D200" s="102">
        <v>1</v>
      </c>
      <c r="E200" s="102">
        <v>1</v>
      </c>
      <c r="F200" s="102">
        <v>1</v>
      </c>
      <c r="G200" s="102">
        <v>1</v>
      </c>
      <c r="H200" s="102">
        <v>0</v>
      </c>
      <c r="I200" s="103">
        <f t="shared" si="21"/>
        <v>4</v>
      </c>
      <c r="J200" s="25">
        <f t="shared" si="18"/>
        <v>0</v>
      </c>
      <c r="K200" s="26">
        <f t="shared" si="19"/>
        <v>4</v>
      </c>
      <c r="L200" s="27" t="e">
        <f t="shared" si="20"/>
        <v>#DIV/0!</v>
      </c>
      <c r="M200" s="76"/>
    </row>
    <row r="201" spans="1:13" s="124" customFormat="1" ht="30" customHeight="1" x14ac:dyDescent="0.25">
      <c r="A201" s="150"/>
      <c r="B201" s="42"/>
      <c r="C201" s="122" t="s">
        <v>165</v>
      </c>
      <c r="D201" s="102">
        <v>2</v>
      </c>
      <c r="E201" s="102">
        <v>1</v>
      </c>
      <c r="F201" s="102">
        <v>9</v>
      </c>
      <c r="G201" s="102">
        <v>4</v>
      </c>
      <c r="H201" s="102">
        <v>6</v>
      </c>
      <c r="I201" s="103">
        <f t="shared" si="21"/>
        <v>22</v>
      </c>
      <c r="J201" s="25">
        <f t="shared" si="18"/>
        <v>0</v>
      </c>
      <c r="K201" s="26">
        <f t="shared" si="19"/>
        <v>22</v>
      </c>
      <c r="L201" s="27" t="e">
        <f t="shared" si="20"/>
        <v>#DIV/0!</v>
      </c>
      <c r="M201" s="76"/>
    </row>
    <row r="202" spans="1:13" s="124" customFormat="1" ht="30" customHeight="1" x14ac:dyDescent="0.25">
      <c r="A202" s="150"/>
      <c r="B202" s="42"/>
      <c r="C202" s="122" t="s">
        <v>166</v>
      </c>
      <c r="D202" s="102">
        <v>18</v>
      </c>
      <c r="E202" s="102">
        <v>18</v>
      </c>
      <c r="F202" s="102">
        <v>10</v>
      </c>
      <c r="G202" s="102">
        <v>13</v>
      </c>
      <c r="H202" s="102">
        <v>3</v>
      </c>
      <c r="I202" s="103">
        <f t="shared" si="21"/>
        <v>62</v>
      </c>
      <c r="J202" s="25">
        <f t="shared" si="18"/>
        <v>0</v>
      </c>
      <c r="K202" s="26">
        <f t="shared" si="19"/>
        <v>62</v>
      </c>
      <c r="L202" s="27" t="e">
        <f t="shared" si="20"/>
        <v>#DIV/0!</v>
      </c>
      <c r="M202" s="76" t="s">
        <v>167</v>
      </c>
    </row>
    <row r="203" spans="1:13" s="124" customFormat="1" ht="30" customHeight="1" x14ac:dyDescent="0.25">
      <c r="A203" s="150"/>
      <c r="B203" s="42"/>
      <c r="C203" s="122" t="s">
        <v>168</v>
      </c>
      <c r="D203" s="102">
        <v>19</v>
      </c>
      <c r="E203" s="102">
        <v>26</v>
      </c>
      <c r="F203" s="102">
        <v>12</v>
      </c>
      <c r="G203" s="102">
        <v>20</v>
      </c>
      <c r="H203" s="102">
        <v>8</v>
      </c>
      <c r="I203" s="103">
        <f t="shared" si="21"/>
        <v>85</v>
      </c>
      <c r="J203" s="25">
        <f t="shared" si="18"/>
        <v>0</v>
      </c>
      <c r="K203" s="26">
        <f t="shared" si="19"/>
        <v>85</v>
      </c>
      <c r="L203" s="27" t="e">
        <f t="shared" si="20"/>
        <v>#DIV/0!</v>
      </c>
      <c r="M203" s="76"/>
    </row>
    <row r="204" spans="1:13" s="124" customFormat="1" ht="30" customHeight="1" x14ac:dyDescent="0.25">
      <c r="A204" s="150"/>
      <c r="B204" s="42"/>
      <c r="C204" s="125" t="s">
        <v>169</v>
      </c>
      <c r="D204" s="102">
        <v>6</v>
      </c>
      <c r="E204" s="102">
        <v>22</v>
      </c>
      <c r="F204" s="102">
        <v>23</v>
      </c>
      <c r="G204" s="102">
        <v>16</v>
      </c>
      <c r="H204" s="102">
        <v>11</v>
      </c>
      <c r="I204" s="103">
        <f t="shared" si="21"/>
        <v>78</v>
      </c>
      <c r="J204" s="25">
        <f t="shared" si="18"/>
        <v>0</v>
      </c>
      <c r="K204" s="26">
        <f t="shared" si="19"/>
        <v>78</v>
      </c>
      <c r="L204" s="27" t="e">
        <f t="shared" si="20"/>
        <v>#DIV/0!</v>
      </c>
      <c r="M204" s="76"/>
    </row>
    <row r="205" spans="1:13" s="124" customFormat="1" ht="30" customHeight="1" x14ac:dyDescent="0.25">
      <c r="A205" s="149"/>
      <c r="B205" s="126"/>
      <c r="C205" s="127" t="s">
        <v>170</v>
      </c>
      <c r="D205" s="109">
        <v>172</v>
      </c>
      <c r="E205" s="109">
        <v>639</v>
      </c>
      <c r="F205" s="109">
        <v>1038</v>
      </c>
      <c r="G205" s="128">
        <v>770</v>
      </c>
      <c r="H205" s="109">
        <v>409</v>
      </c>
      <c r="I205" s="129">
        <f t="shared" si="21"/>
        <v>3028</v>
      </c>
      <c r="J205" s="130">
        <f t="shared" si="18"/>
        <v>0</v>
      </c>
      <c r="K205" s="131">
        <f t="shared" si="19"/>
        <v>3028</v>
      </c>
      <c r="L205" s="132" t="e">
        <f>I205/B205</f>
        <v>#DIV/0!</v>
      </c>
      <c r="M205" s="133"/>
    </row>
    <row r="209" spans="1:13" x14ac:dyDescent="0.25">
      <c r="C209" s="1" t="s">
        <v>171</v>
      </c>
      <c r="D209" s="134">
        <f>D6+D8+D11+D24+D26</f>
        <v>10</v>
      </c>
      <c r="E209" s="134">
        <f t="shared" ref="E209:F209" si="22">E6+E8+E11+E24+E26</f>
        <v>14.989999999999998</v>
      </c>
      <c r="F209" s="134">
        <f t="shared" si="22"/>
        <v>31.5</v>
      </c>
      <c r="G209" s="134">
        <f>G6+G8+G11+G24+G26</f>
        <v>0</v>
      </c>
      <c r="H209" s="134">
        <f>H6+H8+H11+H24+H26</f>
        <v>0</v>
      </c>
      <c r="I209" s="135">
        <f>SUM(D209:H209)</f>
        <v>56.489999999999995</v>
      </c>
      <c r="J209" s="1"/>
      <c r="K209" s="136"/>
      <c r="L209" s="1"/>
    </row>
    <row r="210" spans="1:13" x14ac:dyDescent="0.25">
      <c r="C210" s="1" t="s">
        <v>172</v>
      </c>
      <c r="D210" s="134">
        <f>D10+D15+D29</f>
        <v>3.1</v>
      </c>
      <c r="E210" s="134">
        <f t="shared" ref="E210:H210" si="23">E10+E15+E29</f>
        <v>0.8</v>
      </c>
      <c r="F210" s="134">
        <f t="shared" si="23"/>
        <v>2.66</v>
      </c>
      <c r="G210" s="134">
        <f t="shared" si="23"/>
        <v>0.54</v>
      </c>
      <c r="H210" s="134">
        <f t="shared" si="23"/>
        <v>0.7</v>
      </c>
      <c r="I210" s="135">
        <f t="shared" ref="I210:I211" si="24">SUM(D210:H210)</f>
        <v>7.8000000000000007</v>
      </c>
      <c r="J210" s="1"/>
      <c r="K210" s="136"/>
      <c r="L210" s="1"/>
    </row>
    <row r="211" spans="1:13" x14ac:dyDescent="0.25">
      <c r="C211" s="1" t="s">
        <v>173</v>
      </c>
      <c r="D211" s="134">
        <f>D19</f>
        <v>3.74</v>
      </c>
      <c r="E211" s="134">
        <f t="shared" ref="E211:H211" si="25">E19</f>
        <v>10.07</v>
      </c>
      <c r="F211" s="134">
        <f>F19</f>
        <v>18.37</v>
      </c>
      <c r="G211" s="134">
        <f t="shared" si="25"/>
        <v>14</v>
      </c>
      <c r="H211" s="134">
        <f t="shared" si="25"/>
        <v>0</v>
      </c>
      <c r="I211" s="135">
        <f t="shared" si="24"/>
        <v>46.18</v>
      </c>
      <c r="J211" s="1"/>
      <c r="K211" s="136"/>
      <c r="L211" s="1"/>
    </row>
    <row r="212" spans="1:13" ht="16.5" thickBot="1" x14ac:dyDescent="0.3">
      <c r="C212" s="1" t="s">
        <v>174</v>
      </c>
      <c r="D212" s="137">
        <f>SUM(D209:D211)</f>
        <v>16.84</v>
      </c>
      <c r="E212" s="137">
        <f t="shared" ref="E212:H212" si="26">SUM(E209:E211)</f>
        <v>25.86</v>
      </c>
      <c r="F212" s="137">
        <f t="shared" si="26"/>
        <v>52.53</v>
      </c>
      <c r="G212" s="137">
        <f t="shared" si="26"/>
        <v>14.54</v>
      </c>
      <c r="H212" s="137">
        <f t="shared" si="26"/>
        <v>0.7</v>
      </c>
      <c r="I212" s="138">
        <f>SUM(D212:H212)</f>
        <v>110.47000000000001</v>
      </c>
      <c r="J212" s="1"/>
      <c r="K212" s="136"/>
      <c r="L212" s="1"/>
    </row>
    <row r="213" spans="1:13" ht="16.5" thickTop="1" x14ac:dyDescent="0.25">
      <c r="J213" s="1"/>
      <c r="K213" s="136"/>
      <c r="L213" s="1"/>
    </row>
    <row r="214" spans="1:13" x14ac:dyDescent="0.25">
      <c r="C214" s="1" t="s">
        <v>175</v>
      </c>
      <c r="D214" s="134">
        <f>D12+D45+D48+D54+D58+D73+D79+D83+D85+D88+D95+D97+D101+D106+D109+D111+D115+D118+D119+D124+D128+D140+D141+D144+D149+D157+D161+D169+D172+D179+D183+D185+D190+D192+D202+D205</f>
        <v>3242</v>
      </c>
      <c r="E214" s="134">
        <f t="shared" ref="E214:G214" si="27">E12+E45+E48+E54+E58+E73+E79+E83+E85+E88+E95+E97+E101+E106+E109+E111+E115+E118+E119+E124+E128+E140+E141+E144+E149+E157+E161+E169+E172+E179+E183+E185+E190+E192+E202+E205</f>
        <v>5014</v>
      </c>
      <c r="F214" s="134">
        <f t="shared" si="27"/>
        <v>5053</v>
      </c>
      <c r="G214" s="134">
        <f t="shared" si="27"/>
        <v>7324</v>
      </c>
      <c r="H214" s="134">
        <f>H12+H45+H48+H54+H58+H73+H79+H83+H85+H88+H95+H97+H101+H106+H109+H111+H115+H118+H119+H124+H128+H140+H141+H144+H149+H157+H161+H169+H172+H179+H183+H185+H190+H192+H202+H205</f>
        <v>10021</v>
      </c>
      <c r="I214" s="135">
        <f>SUM(D214:H214)</f>
        <v>30654</v>
      </c>
      <c r="J214" s="1"/>
      <c r="K214" s="136"/>
      <c r="L214" s="1"/>
    </row>
    <row r="215" spans="1:13" x14ac:dyDescent="0.25">
      <c r="C215" s="1" t="s">
        <v>176</v>
      </c>
      <c r="D215" s="134">
        <f>D196+D197</f>
        <v>0</v>
      </c>
      <c r="E215" s="134">
        <f t="shared" ref="E215:H215" si="28">E196+E197</f>
        <v>364</v>
      </c>
      <c r="F215" s="134">
        <f t="shared" si="28"/>
        <v>410</v>
      </c>
      <c r="G215" s="134">
        <f t="shared" si="28"/>
        <v>152</v>
      </c>
      <c r="H215" s="134">
        <f t="shared" si="28"/>
        <v>173</v>
      </c>
      <c r="I215" s="135">
        <f t="shared" ref="I215:I216" si="29">SUM(D215:H215)</f>
        <v>1099</v>
      </c>
      <c r="J215" s="1"/>
      <c r="K215" s="136"/>
      <c r="L215" s="1"/>
    </row>
    <row r="216" spans="1:13" ht="16.5" thickBot="1" x14ac:dyDescent="0.3">
      <c r="C216" s="1" t="s">
        <v>177</v>
      </c>
      <c r="D216" s="137">
        <f>SUM(D214:D215)</f>
        <v>3242</v>
      </c>
      <c r="E216" s="137">
        <f t="shared" ref="E216:H216" si="30">SUM(E214:E215)</f>
        <v>5378</v>
      </c>
      <c r="F216" s="137">
        <f t="shared" si="30"/>
        <v>5463</v>
      </c>
      <c r="G216" s="137">
        <f t="shared" si="30"/>
        <v>7476</v>
      </c>
      <c r="H216" s="137">
        <f t="shared" si="30"/>
        <v>10194</v>
      </c>
      <c r="I216" s="138">
        <f t="shared" si="29"/>
        <v>31753</v>
      </c>
      <c r="J216" s="1"/>
      <c r="K216" s="136"/>
      <c r="L216" s="1"/>
    </row>
    <row r="217" spans="1:13" ht="16.5" thickTop="1" x14ac:dyDescent="0.25">
      <c r="J217" s="1"/>
      <c r="K217" s="136"/>
      <c r="L217" s="1"/>
    </row>
    <row r="218" spans="1:13" x14ac:dyDescent="0.25">
      <c r="C218" s="1" t="s">
        <v>178</v>
      </c>
      <c r="D218" s="134">
        <f>D77+D93+D108+D139+D145+D171+D194</f>
        <v>27</v>
      </c>
      <c r="E218" s="134">
        <f t="shared" ref="E218:F218" si="31">E77+E93+E108+E139+E145+E171+E194</f>
        <v>28</v>
      </c>
      <c r="F218" s="134">
        <f t="shared" si="31"/>
        <v>13</v>
      </c>
      <c r="G218" s="134">
        <f>G77+G93+G108+G139+G145+G171+G194</f>
        <v>10</v>
      </c>
      <c r="H218" s="134">
        <f>H77+H93+H108+H139+H145+H171+H194</f>
        <v>16</v>
      </c>
      <c r="I218" s="135">
        <f>SUM(D218:H218)</f>
        <v>94</v>
      </c>
      <c r="J218" s="1"/>
      <c r="K218" s="136"/>
      <c r="M218" s="139" t="s">
        <v>179</v>
      </c>
    </row>
    <row r="219" spans="1:13" x14ac:dyDescent="0.25">
      <c r="A219" s="140"/>
      <c r="B219" s="141"/>
      <c r="C219" s="1" t="s">
        <v>180</v>
      </c>
      <c r="D219" s="134">
        <v>48</v>
      </c>
      <c r="E219" s="134">
        <v>46</v>
      </c>
      <c r="F219" s="134">
        <v>72</v>
      </c>
      <c r="G219" s="134">
        <v>53</v>
      </c>
      <c r="H219" s="134">
        <v>47</v>
      </c>
      <c r="I219" s="135">
        <f t="shared" ref="I219:I223" si="32">SUM(D219:H219)</f>
        <v>266</v>
      </c>
      <c r="J219" s="1"/>
      <c r="K219" s="136"/>
      <c r="M219" s="139" t="s">
        <v>181</v>
      </c>
    </row>
    <row r="220" spans="1:13" x14ac:dyDescent="0.25">
      <c r="C220" s="1" t="s">
        <v>182</v>
      </c>
      <c r="D220" s="134">
        <f>D23+D62+D129+D165</f>
        <v>0</v>
      </c>
      <c r="E220" s="134">
        <f t="shared" ref="E220:H220" si="33">E23+E62+E129+E165</f>
        <v>13</v>
      </c>
      <c r="F220" s="134">
        <f t="shared" si="33"/>
        <v>9</v>
      </c>
      <c r="G220" s="134">
        <f t="shared" si="33"/>
        <v>14</v>
      </c>
      <c r="H220" s="134">
        <f t="shared" si="33"/>
        <v>0</v>
      </c>
      <c r="I220" s="135">
        <f t="shared" si="32"/>
        <v>36</v>
      </c>
      <c r="J220" s="1"/>
      <c r="K220" s="136"/>
    </row>
    <row r="221" spans="1:13" s="124" customFormat="1" ht="30" x14ac:dyDescent="0.25">
      <c r="B221" s="2"/>
      <c r="C221" s="124" t="s">
        <v>183</v>
      </c>
      <c r="D221" s="142">
        <f>D27+D28+D38+D41+D47+D50+D53+D56+D57+D65+D121+D151+D152</f>
        <v>4</v>
      </c>
      <c r="E221" s="142">
        <f t="shared" ref="E221:H221" si="34">E27+E28+E38+E41+E47+E50+E53+E56+E57+E65+E121+E151+E152</f>
        <v>1</v>
      </c>
      <c r="F221" s="142">
        <f t="shared" si="34"/>
        <v>3</v>
      </c>
      <c r="G221" s="142">
        <f t="shared" si="34"/>
        <v>3</v>
      </c>
      <c r="H221" s="142">
        <f t="shared" si="34"/>
        <v>20</v>
      </c>
      <c r="I221" s="143">
        <f t="shared" si="32"/>
        <v>31</v>
      </c>
      <c r="K221" s="144"/>
      <c r="L221" s="144"/>
      <c r="M221" s="145" t="s">
        <v>184</v>
      </c>
    </row>
    <row r="222" spans="1:13" x14ac:dyDescent="0.25">
      <c r="C222" s="1" t="s">
        <v>185</v>
      </c>
      <c r="D222" s="134">
        <f>D45+D48+D54+D58+D73+D119+D157</f>
        <v>0</v>
      </c>
      <c r="E222" s="134">
        <f t="shared" ref="E222:H222" si="35">E45+E48+E54+E58+E73+E119+E157</f>
        <v>36</v>
      </c>
      <c r="F222" s="134">
        <f t="shared" si="35"/>
        <v>125</v>
      </c>
      <c r="G222" s="134">
        <f t="shared" si="35"/>
        <v>65</v>
      </c>
      <c r="H222" s="134">
        <f t="shared" si="35"/>
        <v>3</v>
      </c>
      <c r="I222" s="135">
        <f t="shared" si="32"/>
        <v>229</v>
      </c>
      <c r="J222" s="1"/>
      <c r="K222" s="136"/>
      <c r="L222" s="1"/>
      <c r="M222" s="146"/>
    </row>
    <row r="223" spans="1:13" x14ac:dyDescent="0.25">
      <c r="C223" s="1" t="s">
        <v>186</v>
      </c>
      <c r="D223" s="134">
        <f t="shared" ref="D223:E223" si="36">D202</f>
        <v>18</v>
      </c>
      <c r="E223" s="134">
        <f t="shared" si="36"/>
        <v>18</v>
      </c>
      <c r="F223" s="134">
        <f>F202</f>
        <v>10</v>
      </c>
      <c r="G223" s="134">
        <f t="shared" ref="G223:H223" si="37">G202</f>
        <v>13</v>
      </c>
      <c r="H223" s="134">
        <f t="shared" si="37"/>
        <v>3</v>
      </c>
      <c r="I223" s="135">
        <f t="shared" si="32"/>
        <v>62</v>
      </c>
    </row>
  </sheetData>
  <mergeCells count="50">
    <mergeCell ref="A36:A37"/>
    <mergeCell ref="J1:L1"/>
    <mergeCell ref="E2:I2"/>
    <mergeCell ref="J2:L2"/>
    <mergeCell ref="J4:L4"/>
    <mergeCell ref="A6:A7"/>
    <mergeCell ref="A8:A9"/>
    <mergeCell ref="A11:A14"/>
    <mergeCell ref="A16:A23"/>
    <mergeCell ref="A26:A27"/>
    <mergeCell ref="A29:A31"/>
    <mergeCell ref="A32:A35"/>
    <mergeCell ref="A84:A91"/>
    <mergeCell ref="A38:A40"/>
    <mergeCell ref="A43:A46"/>
    <mergeCell ref="A47:A49"/>
    <mergeCell ref="A50:A52"/>
    <mergeCell ref="A53:A55"/>
    <mergeCell ref="A56:A59"/>
    <mergeCell ref="A60:A62"/>
    <mergeCell ref="A65:A68"/>
    <mergeCell ref="A71:A73"/>
    <mergeCell ref="A74:A79"/>
    <mergeCell ref="A80:A83"/>
    <mergeCell ref="A130:A132"/>
    <mergeCell ref="A92:A95"/>
    <mergeCell ref="A96:A99"/>
    <mergeCell ref="A100:A102"/>
    <mergeCell ref="A103:A106"/>
    <mergeCell ref="A107:A109"/>
    <mergeCell ref="A110:A111"/>
    <mergeCell ref="A112:A116"/>
    <mergeCell ref="A117:A118"/>
    <mergeCell ref="A119:A122"/>
    <mergeCell ref="A123:A124"/>
    <mergeCell ref="A125:A129"/>
    <mergeCell ref="M175:M176"/>
    <mergeCell ref="A182:A190"/>
    <mergeCell ref="A135:A141"/>
    <mergeCell ref="A142:A147"/>
    <mergeCell ref="A148:A151"/>
    <mergeCell ref="A153:A155"/>
    <mergeCell ref="A156:A157"/>
    <mergeCell ref="A159:A161"/>
    <mergeCell ref="A191:A192"/>
    <mergeCell ref="A194:A205"/>
    <mergeCell ref="A162:A163"/>
    <mergeCell ref="A165:A167"/>
    <mergeCell ref="A169:A172"/>
    <mergeCell ref="A173:A18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DWISE Yr1-5 Outputs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Pells</dc:creator>
  <cp:lastModifiedBy>Tania Pells</cp:lastModifiedBy>
  <dcterms:created xsi:type="dcterms:W3CDTF">2019-04-03T07:33:58Z</dcterms:created>
  <dcterms:modified xsi:type="dcterms:W3CDTF">2019-04-03T15:09:53Z</dcterms:modified>
</cp:coreProperties>
</file>